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ate1904="1" codeName="ThisWorkbook" autoCompressPictures="0"/>
  <mc:AlternateContent xmlns:mc="http://schemas.openxmlformats.org/markup-compatibility/2006">
    <mc:Choice Requires="x15">
      <x15ac:absPath xmlns:x15ac="http://schemas.microsoft.com/office/spreadsheetml/2010/11/ac" url="C:\Users\store\OneDrive\Desktop\ECAS WFH 2020\Budget Template\"/>
    </mc:Choice>
  </mc:AlternateContent>
  <xr:revisionPtr revIDLastSave="0" documentId="13_ncr:1_{0D472BF5-744B-4201-A8A5-32FF2C46F7D3}" xr6:coauthVersionLast="45" xr6:coauthVersionMax="45" xr10:uidLastSave="{00000000-0000-0000-0000-000000000000}"/>
  <workbookProtection workbookAlgorithmName="SHA-512" workbookHashValue="Nes3xuJttoTdKCJu8H2Eacn+40OWZn40ZIy6B5+Q4f4lmx99u7MC+gRvm0GOoxq0molGvjTo9dVjdp+EdqQedQ==" workbookSaltValue="ESQQWgl+ODf/9QzZiF+t0w==" workbookSpinCount="100000" lockStructure="1"/>
  <bookViews>
    <workbookView xWindow="-120" yWindow="-120" windowWidth="29040" windowHeight="15840" tabRatio="624" xr2:uid="{00000000-000D-0000-FFFF-FFFF00000000}"/>
  </bookViews>
  <sheets>
    <sheet name="Year1" sheetId="36" r:id="rId1"/>
    <sheet name="Year2" sheetId="38" r:id="rId2"/>
    <sheet name="Year3" sheetId="39" r:id="rId3"/>
    <sheet name="Year4" sheetId="40" r:id="rId4"/>
    <sheet name="Year5" sheetId="41" r:id="rId5"/>
    <sheet name="Cumulative" sheetId="42" r:id="rId6"/>
    <sheet name="Resource 1_% Effort Calculator" sheetId="43" r:id="rId7"/>
    <sheet name="Salary Adjustment" sheetId="44" r:id="rId8"/>
    <sheet name="Drop-Downs" sheetId="37" state="hidden" r:id="rId9"/>
  </sheets>
  <externalReferences>
    <externalReference r:id="rId10"/>
  </externalReferences>
  <definedNames>
    <definedName name="ECASDept">'Drop-Downs'!$E$3:$E$27</definedName>
    <definedName name="LimitsFandA" localSheetId="6">'[1]Drop-Downs'!$C$6:$C$7</definedName>
    <definedName name="LimitsFandA">'Drop-Downs'!$C$6:$C$7</definedName>
    <definedName name="LocationDropDown" localSheetId="6">'[1]Drop-Downs'!$A$6:$A$7</definedName>
    <definedName name="LocationDropDown">'Drop-Downs'!$A$6:$A$7</definedName>
    <definedName name="OtherCostShareYr1">Year1!$K$23:$L$79</definedName>
    <definedName name="_xlnm.Print_Area" localSheetId="5">Cumulative!$A$1:$L$69</definedName>
    <definedName name="_xlnm.Print_Area" localSheetId="6">'Resource 1_% Effort Calculator'!$A$1:$E$22</definedName>
    <definedName name="_xlnm.Print_Area" localSheetId="7">'Salary Adjustment'!$A$1:$I$76</definedName>
    <definedName name="_xlnm.Print_Area" localSheetId="0">Year1!$A$1:$L$92</definedName>
    <definedName name="_xlnm.Print_Area" localSheetId="1">Year2!$A$1:$L$92</definedName>
    <definedName name="_xlnm.Print_Area" localSheetId="2">Year3!$A$1:$L$92</definedName>
    <definedName name="_xlnm.Print_Area" localSheetId="3">Year4!$A$1:$L$92</definedName>
    <definedName name="_xlnm.Print_Area" localSheetId="4">Year5!$A$1:$L$93</definedName>
    <definedName name="PurposeDropDown" localSheetId="6">'[1]Drop-Downs'!$A$2:$A$4</definedName>
    <definedName name="PurposeDropDown">'Drop-Downs'!$A$2:$A$4</definedName>
    <definedName name="RequestedFundsYr1">Year1!$G$23:$H$79</definedName>
    <definedName name="Senior_Personnel" localSheetId="1">Year2!$A$23:$B$30</definedName>
    <definedName name="WVUCostShareYr1">Year1!$I$23:$J$79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30" i="41" l="1"/>
  <c r="A29" i="41"/>
  <c r="A28" i="41"/>
  <c r="A27" i="41"/>
  <c r="A26" i="41"/>
  <c r="A25" i="41"/>
  <c r="A24" i="41"/>
  <c r="A23" i="41"/>
  <c r="A30" i="40"/>
  <c r="A29" i="40"/>
  <c r="A28" i="40"/>
  <c r="A27" i="40"/>
  <c r="A26" i="40"/>
  <c r="A25" i="40"/>
  <c r="A24" i="40"/>
  <c r="A23" i="40"/>
  <c r="A30" i="39"/>
  <c r="A29" i="39"/>
  <c r="A28" i="39"/>
  <c r="A27" i="39"/>
  <c r="A26" i="39"/>
  <c r="A25" i="39"/>
  <c r="A24" i="39"/>
  <c r="A23" i="39"/>
  <c r="A25" i="38"/>
  <c r="A26" i="38"/>
  <c r="A27" i="38"/>
  <c r="A28" i="38"/>
  <c r="A29" i="38"/>
  <c r="A30" i="38"/>
  <c r="A24" i="38"/>
  <c r="A23" i="38"/>
  <c r="K60" i="41" l="1"/>
  <c r="I60" i="41"/>
  <c r="K58" i="41"/>
  <c r="I58" i="41"/>
  <c r="K56" i="41"/>
  <c r="I56" i="41"/>
  <c r="G55" i="41"/>
  <c r="G54" i="41"/>
  <c r="G53" i="41"/>
  <c r="G52" i="41"/>
  <c r="G61" i="41" s="1"/>
  <c r="G50" i="41"/>
  <c r="G49" i="41"/>
  <c r="G48" i="41"/>
  <c r="G47" i="41"/>
  <c r="G60" i="41" s="1"/>
  <c r="G45" i="41"/>
  <c r="G44" i="41"/>
  <c r="G43" i="41"/>
  <c r="G42" i="41"/>
  <c r="G39" i="41"/>
  <c r="G38" i="41"/>
  <c r="G37" i="41"/>
  <c r="G36" i="41"/>
  <c r="G35" i="41"/>
  <c r="G34" i="41"/>
  <c r="G33" i="41"/>
  <c r="G32" i="41"/>
  <c r="G59" i="41" s="1"/>
  <c r="G30" i="41"/>
  <c r="G29" i="41"/>
  <c r="G28" i="41"/>
  <c r="G27" i="41"/>
  <c r="G26" i="41"/>
  <c r="K60" i="40"/>
  <c r="I60" i="40"/>
  <c r="K58" i="40"/>
  <c r="I58" i="40"/>
  <c r="K56" i="40"/>
  <c r="I56" i="40"/>
  <c r="G55" i="40"/>
  <c r="G54" i="40"/>
  <c r="G53" i="40"/>
  <c r="G52" i="40"/>
  <c r="G50" i="40"/>
  <c r="G61" i="40" s="1"/>
  <c r="G49" i="40"/>
  <c r="G48" i="40"/>
  <c r="G47" i="40"/>
  <c r="G45" i="40"/>
  <c r="G44" i="40"/>
  <c r="G43" i="40"/>
  <c r="G42" i="40"/>
  <c r="G39" i="40"/>
  <c r="G38" i="40"/>
  <c r="G37" i="40"/>
  <c r="G36" i="40"/>
  <c r="G35" i="40"/>
  <c r="G34" i="40"/>
  <c r="G33" i="40"/>
  <c r="G32" i="40"/>
  <c r="G30" i="40"/>
  <c r="G29" i="40"/>
  <c r="G28" i="40"/>
  <c r="G27" i="40"/>
  <c r="G26" i="40"/>
  <c r="K60" i="39"/>
  <c r="I60" i="39"/>
  <c r="K58" i="39"/>
  <c r="I58" i="39"/>
  <c r="K56" i="39"/>
  <c r="I56" i="39"/>
  <c r="G55" i="39"/>
  <c r="G54" i="39"/>
  <c r="G53" i="39"/>
  <c r="G52" i="39"/>
  <c r="G50" i="39"/>
  <c r="G49" i="39"/>
  <c r="G48" i="39"/>
  <c r="G47" i="39"/>
  <c r="G45" i="39"/>
  <c r="G44" i="39"/>
  <c r="G43" i="39"/>
  <c r="G42" i="39"/>
  <c r="G39" i="39"/>
  <c r="G38" i="39"/>
  <c r="G37" i="39"/>
  <c r="G36" i="39"/>
  <c r="G35" i="39"/>
  <c r="G34" i="39"/>
  <c r="G33" i="39"/>
  <c r="G32" i="39"/>
  <c r="G30" i="39"/>
  <c r="G29" i="39"/>
  <c r="G28" i="39"/>
  <c r="G27" i="39"/>
  <c r="G26" i="39"/>
  <c r="K60" i="38"/>
  <c r="I60" i="38"/>
  <c r="K58" i="38"/>
  <c r="I58" i="38"/>
  <c r="K56" i="38"/>
  <c r="I56" i="38"/>
  <c r="G55" i="38"/>
  <c r="G54" i="38"/>
  <c r="G53" i="38"/>
  <c r="G52" i="38"/>
  <c r="G50" i="38"/>
  <c r="G49" i="38"/>
  <c r="G48" i="38"/>
  <c r="G47" i="38"/>
  <c r="G45" i="38"/>
  <c r="G44" i="38"/>
  <c r="G43" i="38"/>
  <c r="G42" i="38"/>
  <c r="G39" i="38"/>
  <c r="G38" i="38"/>
  <c r="G37" i="38"/>
  <c r="G36" i="38"/>
  <c r="G35" i="38"/>
  <c r="G34" i="38"/>
  <c r="G33" i="38"/>
  <c r="G32" i="38"/>
  <c r="G30" i="38"/>
  <c r="G29" i="38"/>
  <c r="G28" i="38"/>
  <c r="G27" i="38"/>
  <c r="G26" i="38"/>
  <c r="G61" i="39" l="1"/>
  <c r="G59" i="40"/>
  <c r="G60" i="40"/>
  <c r="G61" i="38"/>
  <c r="G59" i="39"/>
  <c r="G60" i="39"/>
  <c r="G59" i="38"/>
  <c r="G60" i="38"/>
  <c r="C79" i="36"/>
  <c r="K53" i="42" l="1"/>
  <c r="K54" i="42"/>
  <c r="I53" i="42"/>
  <c r="I54" i="42"/>
  <c r="G54" i="42"/>
  <c r="G53" i="42"/>
  <c r="K43" i="42"/>
  <c r="K48" i="42" s="1"/>
  <c r="K42" i="42"/>
  <c r="K47" i="42" s="1"/>
  <c r="K41" i="42"/>
  <c r="I43" i="42"/>
  <c r="I48" i="42" s="1"/>
  <c r="I42" i="42"/>
  <c r="I47" i="42" s="1"/>
  <c r="I41" i="42"/>
  <c r="G42" i="36"/>
  <c r="G43" i="36"/>
  <c r="G44" i="36"/>
  <c r="G45" i="36"/>
  <c r="K33" i="42"/>
  <c r="K34" i="42"/>
  <c r="K35" i="42"/>
  <c r="K36" i="42"/>
  <c r="K37" i="42"/>
  <c r="K38" i="42"/>
  <c r="K39" i="42"/>
  <c r="K32" i="42"/>
  <c r="I33" i="42"/>
  <c r="I34" i="42"/>
  <c r="I35" i="42"/>
  <c r="I36" i="42"/>
  <c r="I37" i="42"/>
  <c r="I38" i="42"/>
  <c r="I39" i="42"/>
  <c r="I32" i="42"/>
  <c r="A33" i="42"/>
  <c r="A34" i="42"/>
  <c r="A35" i="42"/>
  <c r="A36" i="42"/>
  <c r="A37" i="42"/>
  <c r="A38" i="42"/>
  <c r="A39" i="42"/>
  <c r="A32" i="42"/>
  <c r="I64" i="41"/>
  <c r="K64" i="41"/>
  <c r="G64" i="41"/>
  <c r="I64" i="40"/>
  <c r="K64" i="40"/>
  <c r="G64" i="40"/>
  <c r="I64" i="39"/>
  <c r="K64" i="39"/>
  <c r="G64" i="39"/>
  <c r="I64" i="38"/>
  <c r="K64" i="38"/>
  <c r="G64" i="38"/>
  <c r="I64" i="36"/>
  <c r="K64" i="36"/>
  <c r="G64" i="36"/>
  <c r="G33" i="36"/>
  <c r="I56" i="36"/>
  <c r="I58" i="36"/>
  <c r="K56" i="36"/>
  <c r="K58" i="36"/>
  <c r="G39" i="36"/>
  <c r="G47" i="36"/>
  <c r="G48" i="36"/>
  <c r="G49" i="36"/>
  <c r="G50" i="36"/>
  <c r="G52" i="36"/>
  <c r="G53" i="36"/>
  <c r="G54" i="36"/>
  <c r="G55" i="36"/>
  <c r="G26" i="36"/>
  <c r="G27" i="36"/>
  <c r="G28" i="36"/>
  <c r="G29" i="36"/>
  <c r="G30" i="36"/>
  <c r="G32" i="36"/>
  <c r="G34" i="36"/>
  <c r="G35" i="36"/>
  <c r="G36" i="36"/>
  <c r="G37" i="36"/>
  <c r="G38" i="36"/>
  <c r="K60" i="36"/>
  <c r="I60" i="36"/>
  <c r="D70" i="44"/>
  <c r="I64" i="44"/>
  <c r="H64" i="44"/>
  <c r="O62" i="44" s="1"/>
  <c r="G64" i="44"/>
  <c r="F64" i="44"/>
  <c r="E64" i="44"/>
  <c r="I63" i="44"/>
  <c r="H63" i="44"/>
  <c r="G63" i="44"/>
  <c r="F63" i="44"/>
  <c r="E63" i="44"/>
  <c r="B42" i="44"/>
  <c r="B25" i="44"/>
  <c r="B9" i="44"/>
  <c r="D53" i="44"/>
  <c r="I47" i="44"/>
  <c r="H47" i="44"/>
  <c r="G47" i="44"/>
  <c r="F47" i="44"/>
  <c r="E47" i="44"/>
  <c r="L44" i="44" s="1"/>
  <c r="I46" i="44"/>
  <c r="H46" i="44"/>
  <c r="G46" i="44"/>
  <c r="F46" i="44"/>
  <c r="E46" i="44"/>
  <c r="D36" i="44"/>
  <c r="I30" i="44"/>
  <c r="H30" i="44"/>
  <c r="G30" i="44"/>
  <c r="F30" i="44"/>
  <c r="E30" i="44"/>
  <c r="I29" i="44"/>
  <c r="H29" i="44"/>
  <c r="G29" i="44"/>
  <c r="F29" i="44"/>
  <c r="E29" i="44"/>
  <c r="E14" i="44"/>
  <c r="E13" i="44"/>
  <c r="G14" i="44"/>
  <c r="H14" i="44"/>
  <c r="I14" i="44"/>
  <c r="F14" i="44"/>
  <c r="G13" i="44"/>
  <c r="H13" i="44"/>
  <c r="I13" i="44"/>
  <c r="F13" i="44"/>
  <c r="D20" i="44"/>
  <c r="A28" i="42"/>
  <c r="A29" i="42"/>
  <c r="A30" i="42"/>
  <c r="A26" i="42"/>
  <c r="A27" i="42"/>
  <c r="A25" i="42"/>
  <c r="A24" i="42"/>
  <c r="G70" i="36"/>
  <c r="G86" i="38"/>
  <c r="E10" i="43"/>
  <c r="B10" i="43"/>
  <c r="C20" i="43"/>
  <c r="K9" i="36"/>
  <c r="K9" i="39" s="1"/>
  <c r="K8" i="36"/>
  <c r="K8" i="40" s="1"/>
  <c r="G13" i="42"/>
  <c r="G12" i="42"/>
  <c r="B17" i="42"/>
  <c r="B16" i="42"/>
  <c r="B15" i="42"/>
  <c r="B13" i="42"/>
  <c r="B12" i="42"/>
  <c r="G13" i="41"/>
  <c r="G12" i="41"/>
  <c r="B12" i="41"/>
  <c r="B13" i="41"/>
  <c r="B17" i="41"/>
  <c r="B16" i="41"/>
  <c r="B15" i="41"/>
  <c r="G13" i="40"/>
  <c r="G12" i="40"/>
  <c r="B12" i="40"/>
  <c r="B13" i="40"/>
  <c r="B17" i="40"/>
  <c r="B16" i="40"/>
  <c r="B15" i="40"/>
  <c r="G13" i="39"/>
  <c r="G12" i="39"/>
  <c r="B12" i="39"/>
  <c r="B13" i="39"/>
  <c r="B17" i="39"/>
  <c r="B16" i="39"/>
  <c r="B15" i="39"/>
  <c r="G13" i="38"/>
  <c r="G12" i="38"/>
  <c r="B12" i="38"/>
  <c r="B13" i="38"/>
  <c r="B17" i="38"/>
  <c r="B16" i="38"/>
  <c r="B15" i="38"/>
  <c r="K7" i="36"/>
  <c r="K7" i="40" s="1"/>
  <c r="G70" i="41"/>
  <c r="G92" i="41"/>
  <c r="G91" i="41"/>
  <c r="G90" i="41"/>
  <c r="G89" i="41"/>
  <c r="A92" i="41"/>
  <c r="A91" i="41"/>
  <c r="A90" i="41"/>
  <c r="A89" i="41"/>
  <c r="G70" i="40"/>
  <c r="G92" i="40"/>
  <c r="G91" i="40"/>
  <c r="G90" i="40"/>
  <c r="G89" i="40"/>
  <c r="A92" i="40"/>
  <c r="A91" i="40"/>
  <c r="A90" i="40"/>
  <c r="A89" i="40"/>
  <c r="G70" i="39"/>
  <c r="G92" i="39"/>
  <c r="G91" i="39"/>
  <c r="G90" i="39"/>
  <c r="G89" i="39"/>
  <c r="A92" i="39"/>
  <c r="A91" i="39"/>
  <c r="A90" i="39"/>
  <c r="G92" i="38"/>
  <c r="G91" i="38"/>
  <c r="G90" i="38"/>
  <c r="G89" i="38"/>
  <c r="G70" i="38"/>
  <c r="A92" i="38"/>
  <c r="A91" i="38"/>
  <c r="A90" i="38"/>
  <c r="A89" i="38"/>
  <c r="G92" i="36"/>
  <c r="G91" i="36"/>
  <c r="G90" i="36"/>
  <c r="G89" i="36"/>
  <c r="G88" i="41"/>
  <c r="G87" i="41"/>
  <c r="G88" i="40"/>
  <c r="G87" i="40"/>
  <c r="G88" i="39"/>
  <c r="G87" i="39"/>
  <c r="G88" i="38"/>
  <c r="G87" i="38"/>
  <c r="G88" i="36"/>
  <c r="G87" i="36"/>
  <c r="G86" i="36"/>
  <c r="G86" i="39"/>
  <c r="G86" i="40"/>
  <c r="A89" i="39"/>
  <c r="A88" i="39"/>
  <c r="A87" i="39"/>
  <c r="A86" i="39"/>
  <c r="A88" i="38"/>
  <c r="A87" i="38"/>
  <c r="A86" i="38"/>
  <c r="A88" i="41"/>
  <c r="A87" i="41"/>
  <c r="A86" i="41"/>
  <c r="A88" i="40"/>
  <c r="A87" i="40"/>
  <c r="A86" i="40"/>
  <c r="B11" i="42"/>
  <c r="H9" i="42"/>
  <c r="H8" i="42"/>
  <c r="H7" i="42"/>
  <c r="H9" i="41"/>
  <c r="H8" i="41"/>
  <c r="H7" i="41"/>
  <c r="H9" i="40"/>
  <c r="H8" i="40"/>
  <c r="H7" i="40"/>
  <c r="H9" i="39"/>
  <c r="H8" i="39"/>
  <c r="H7" i="39"/>
  <c r="H9" i="38"/>
  <c r="H8" i="38"/>
  <c r="H7" i="38"/>
  <c r="B5" i="42"/>
  <c r="C7" i="42"/>
  <c r="C8" i="42"/>
  <c r="C9" i="42"/>
  <c r="G55" i="42"/>
  <c r="I55" i="42"/>
  <c r="K55" i="42"/>
  <c r="G56" i="42"/>
  <c r="I56" i="42"/>
  <c r="K56" i="42"/>
  <c r="I58" i="42"/>
  <c r="K58" i="42"/>
  <c r="G59" i="42"/>
  <c r="I59" i="42"/>
  <c r="K59" i="42"/>
  <c r="G60" i="42"/>
  <c r="I60" i="42"/>
  <c r="K60" i="42"/>
  <c r="G61" i="42"/>
  <c r="I61" i="42"/>
  <c r="K61" i="42"/>
  <c r="G62" i="42"/>
  <c r="I62" i="42"/>
  <c r="K62" i="42"/>
  <c r="G63" i="42"/>
  <c r="I63" i="42"/>
  <c r="K63" i="42"/>
  <c r="G64" i="42"/>
  <c r="I64" i="42"/>
  <c r="K64" i="42"/>
  <c r="B5" i="41"/>
  <c r="C7" i="41"/>
  <c r="C8" i="41"/>
  <c r="C9" i="41"/>
  <c r="B5" i="40"/>
  <c r="C7" i="40"/>
  <c r="C8" i="40"/>
  <c r="C9" i="40"/>
  <c r="B5" i="39"/>
  <c r="C7" i="39"/>
  <c r="C8" i="39"/>
  <c r="C9" i="39"/>
  <c r="B5" i="38"/>
  <c r="C7" i="38"/>
  <c r="C8" i="38"/>
  <c r="C9" i="38"/>
  <c r="I24" i="42"/>
  <c r="K30" i="42"/>
  <c r="I30" i="42"/>
  <c r="K24" i="42"/>
  <c r="K23" i="42"/>
  <c r="K25" i="42"/>
  <c r="K26" i="42"/>
  <c r="K27" i="42"/>
  <c r="K28" i="42"/>
  <c r="K29" i="42"/>
  <c r="I26" i="42"/>
  <c r="I29" i="42"/>
  <c r="I27" i="42"/>
  <c r="I28" i="42"/>
  <c r="I63" i="40"/>
  <c r="I25" i="42"/>
  <c r="I23" i="42"/>
  <c r="G86" i="41"/>
  <c r="A23" i="42"/>
  <c r="M44" i="44" l="1"/>
  <c r="I77" i="40"/>
  <c r="G59" i="36"/>
  <c r="G61" i="36"/>
  <c r="K7" i="39"/>
  <c r="K8" i="38"/>
  <c r="K7" i="41"/>
  <c r="I52" i="42"/>
  <c r="G60" i="36"/>
  <c r="K8" i="39"/>
  <c r="K8" i="42"/>
  <c r="B80" i="38"/>
  <c r="K8" i="41"/>
  <c r="K9" i="42"/>
  <c r="K63" i="36"/>
  <c r="K77" i="36" s="1"/>
  <c r="K79" i="36" s="1"/>
  <c r="K81" i="36" s="1"/>
  <c r="I63" i="38"/>
  <c r="I77" i="38" s="1"/>
  <c r="I63" i="39"/>
  <c r="I77" i="39" s="1"/>
  <c r="L12" i="44"/>
  <c r="L11" i="44"/>
  <c r="B17" i="44" s="1"/>
  <c r="D23" i="36" s="1"/>
  <c r="G23" i="36" s="1"/>
  <c r="N44" i="44"/>
  <c r="O44" i="44" s="1"/>
  <c r="P44" i="44" s="1"/>
  <c r="G35" i="42"/>
  <c r="G39" i="42"/>
  <c r="L28" i="44"/>
  <c r="L27" i="44"/>
  <c r="K7" i="42"/>
  <c r="G38" i="42"/>
  <c r="G33" i="42"/>
  <c r="L61" i="44"/>
  <c r="M61" i="44" s="1"/>
  <c r="N61" i="44" s="1"/>
  <c r="O61" i="44" s="1"/>
  <c r="P61" i="44" s="1"/>
  <c r="P62" i="44"/>
  <c r="N62" i="44"/>
  <c r="N45" i="44"/>
  <c r="O45" i="44"/>
  <c r="P45" i="44"/>
  <c r="N28" i="44"/>
  <c r="O28" i="44"/>
  <c r="P28" i="44"/>
  <c r="P12" i="44"/>
  <c r="O12" i="44"/>
  <c r="N12" i="44"/>
  <c r="M62" i="44"/>
  <c r="B50" i="44"/>
  <c r="M28" i="44"/>
  <c r="M12" i="44"/>
  <c r="C79" i="39"/>
  <c r="C79" i="41"/>
  <c r="C79" i="38"/>
  <c r="C79" i="40"/>
  <c r="I79" i="40" s="1"/>
  <c r="I81" i="40" s="1"/>
  <c r="G52" i="42"/>
  <c r="G26" i="42"/>
  <c r="I46" i="42"/>
  <c r="G30" i="42"/>
  <c r="K63" i="38"/>
  <c r="K77" i="38" s="1"/>
  <c r="G34" i="42"/>
  <c r="K44" i="42"/>
  <c r="I44" i="42"/>
  <c r="G27" i="42"/>
  <c r="K52" i="42"/>
  <c r="K63" i="41"/>
  <c r="K77" i="41" s="1"/>
  <c r="I63" i="41"/>
  <c r="I77" i="41" s="1"/>
  <c r="G29" i="42"/>
  <c r="G41" i="42"/>
  <c r="G43" i="42"/>
  <c r="G49" i="42" s="1"/>
  <c r="G37" i="42"/>
  <c r="K63" i="40"/>
  <c r="K77" i="40" s="1"/>
  <c r="K9" i="41"/>
  <c r="M45" i="44"/>
  <c r="B51" i="44" s="1"/>
  <c r="D25" i="38" s="1"/>
  <c r="G25" i="38" s="1"/>
  <c r="I63" i="36"/>
  <c r="I77" i="36" s="1"/>
  <c r="I79" i="36" s="1"/>
  <c r="G28" i="42"/>
  <c r="G58" i="42"/>
  <c r="B80" i="40"/>
  <c r="K9" i="38"/>
  <c r="K46" i="42"/>
  <c r="G36" i="42"/>
  <c r="B80" i="39"/>
  <c r="B80" i="41"/>
  <c r="K7" i="38"/>
  <c r="L45" i="44"/>
  <c r="K9" i="40"/>
  <c r="L62" i="44"/>
  <c r="G32" i="42"/>
  <c r="G42" i="42"/>
  <c r="G48" i="42" s="1"/>
  <c r="K63" i="39"/>
  <c r="K77" i="39" s="1"/>
  <c r="G47" i="42" l="1"/>
  <c r="B34" i="44"/>
  <c r="D24" i="38" s="1"/>
  <c r="G79" i="40"/>
  <c r="L17" i="44"/>
  <c r="M11" i="44"/>
  <c r="N11" i="44" s="1"/>
  <c r="O11" i="44" s="1"/>
  <c r="P11" i="44" s="1"/>
  <c r="I79" i="39"/>
  <c r="I81" i="39" s="1"/>
  <c r="I79" i="38"/>
  <c r="I81" i="38" s="1"/>
  <c r="G79" i="38"/>
  <c r="I51" i="42"/>
  <c r="I65" i="42" s="1"/>
  <c r="K79" i="38"/>
  <c r="K81" i="38" s="1"/>
  <c r="K51" i="42"/>
  <c r="K65" i="42" s="1"/>
  <c r="M27" i="44"/>
  <c r="N27" i="44" s="1"/>
  <c r="O27" i="44" s="1"/>
  <c r="P27" i="44" s="1"/>
  <c r="B33" i="44"/>
  <c r="K79" i="40"/>
  <c r="K81" i="40" s="1"/>
  <c r="D17" i="40" s="1"/>
  <c r="D25" i="36"/>
  <c r="G25" i="36" s="1"/>
  <c r="L50" i="44"/>
  <c r="L51" i="44"/>
  <c r="B35" i="44"/>
  <c r="B18" i="44"/>
  <c r="D23" i="38" s="1"/>
  <c r="G23" i="38" s="1"/>
  <c r="G79" i="39"/>
  <c r="B52" i="44"/>
  <c r="K79" i="39"/>
  <c r="B67" i="44"/>
  <c r="L67" i="44" s="1"/>
  <c r="B68" i="44"/>
  <c r="I81" i="36"/>
  <c r="D17" i="36" s="1"/>
  <c r="G79" i="41"/>
  <c r="K79" i="41"/>
  <c r="K81" i="41" s="1"/>
  <c r="I79" i="41"/>
  <c r="I81" i="41" s="1"/>
  <c r="L52" i="44" l="1"/>
  <c r="D25" i="39"/>
  <c r="G25" i="39" s="1"/>
  <c r="B36" i="44"/>
  <c r="D24" i="40" s="1"/>
  <c r="G24" i="40" s="1"/>
  <c r="D24" i="39"/>
  <c r="G24" i="39" s="1"/>
  <c r="G24" i="38"/>
  <c r="D17" i="38"/>
  <c r="L33" i="44"/>
  <c r="D24" i="36"/>
  <c r="G24" i="36" s="1"/>
  <c r="L34" i="44"/>
  <c r="B69" i="44"/>
  <c r="L69" i="44" s="1"/>
  <c r="L68" i="44"/>
  <c r="L35" i="44"/>
  <c r="L18" i="44"/>
  <c r="B19" i="44"/>
  <c r="B80" i="36"/>
  <c r="G79" i="36" s="1"/>
  <c r="G67" i="42" s="1"/>
  <c r="D17" i="41"/>
  <c r="I67" i="42"/>
  <c r="I68" i="42" s="1"/>
  <c r="K67" i="42"/>
  <c r="K68" i="42" s="1"/>
  <c r="K81" i="39"/>
  <c r="D17" i="39" s="1"/>
  <c r="B53" i="44"/>
  <c r="B37" i="44" l="1"/>
  <c r="D24" i="41" s="1"/>
  <c r="G24" i="41" s="1"/>
  <c r="L36" i="44"/>
  <c r="L53" i="44"/>
  <c r="D25" i="40"/>
  <c r="G25" i="40" s="1"/>
  <c r="L19" i="44"/>
  <c r="D23" i="39"/>
  <c r="G23" i="39" s="1"/>
  <c r="G58" i="39" s="1"/>
  <c r="G62" i="39" s="1"/>
  <c r="G58" i="38"/>
  <c r="G62" i="38" s="1"/>
  <c r="G56" i="38"/>
  <c r="G24" i="42"/>
  <c r="G56" i="36"/>
  <c r="G58" i="36"/>
  <c r="G62" i="36" s="1"/>
  <c r="B70" i="44"/>
  <c r="L70" i="44" s="1"/>
  <c r="L37" i="44"/>
  <c r="B20" i="44"/>
  <c r="D17" i="42"/>
  <c r="B54" i="44"/>
  <c r="D25" i="41" s="1"/>
  <c r="G25" i="41" s="1"/>
  <c r="B71" i="44" l="1"/>
  <c r="L71" i="44" s="1"/>
  <c r="G56" i="39"/>
  <c r="G63" i="39" s="1"/>
  <c r="G77" i="39" s="1"/>
  <c r="G81" i="39" s="1"/>
  <c r="D16" i="39" s="1"/>
  <c r="L20" i="44"/>
  <c r="D23" i="40"/>
  <c r="G23" i="40" s="1"/>
  <c r="G63" i="38"/>
  <c r="G77" i="38" s="1"/>
  <c r="G81" i="38" s="1"/>
  <c r="D16" i="38" s="1"/>
  <c r="G63" i="36"/>
  <c r="G77" i="36" s="1"/>
  <c r="G81" i="36" s="1"/>
  <c r="D16" i="36" s="1"/>
  <c r="G25" i="42"/>
  <c r="L54" i="44"/>
  <c r="B21" i="44"/>
  <c r="D23" i="41" s="1"/>
  <c r="G23" i="41" s="1"/>
  <c r="G23" i="42" l="1"/>
  <c r="G46" i="42"/>
  <c r="G50" i="42" s="1"/>
  <c r="G56" i="41"/>
  <c r="G58" i="41"/>
  <c r="G62" i="41" s="1"/>
  <c r="G58" i="40"/>
  <c r="G62" i="40" s="1"/>
  <c r="G56" i="40"/>
  <c r="L21" i="44"/>
  <c r="G63" i="41" l="1"/>
  <c r="G63" i="40"/>
  <c r="G77" i="40" s="1"/>
  <c r="G81" i="40" s="1"/>
  <c r="D16" i="40" s="1"/>
  <c r="G44" i="42"/>
  <c r="G51" i="42" s="1"/>
  <c r="G77" i="41"/>
  <c r="G81" i="41" s="1"/>
  <c r="D16" i="41" s="1"/>
  <c r="G65" i="42" l="1"/>
  <c r="G68" i="42" s="1"/>
  <c r="D16" i="42" s="1"/>
</calcChain>
</file>

<file path=xl/sharedStrings.xml><?xml version="1.0" encoding="utf-8"?>
<sst xmlns="http://schemas.openxmlformats.org/spreadsheetml/2006/main" count="652" uniqueCount="164">
  <si>
    <t>Other</t>
  </si>
  <si>
    <t>Project Title:</t>
  </si>
  <si>
    <t>Requested Funds</t>
  </si>
  <si>
    <t>Amount</t>
  </si>
  <si>
    <t>WVU Cost Share</t>
  </si>
  <si>
    <t>MTDC</t>
  </si>
  <si>
    <t>A.  Salaries and Wages</t>
  </si>
  <si>
    <t>Effort (%)</t>
  </si>
  <si>
    <t>Benefits Eligible</t>
  </si>
  <si>
    <t>Post Doctoral</t>
  </si>
  <si>
    <t>Graduate Assistants</t>
  </si>
  <si>
    <t>Undergraduate Students</t>
  </si>
  <si>
    <t># Supported</t>
  </si>
  <si>
    <t>B. Subtotal Salaries and Wages</t>
  </si>
  <si>
    <t>C. Fringe Benefits</t>
  </si>
  <si>
    <t>Fringe Rate</t>
  </si>
  <si>
    <t>D.  Total Personnel Costs</t>
  </si>
  <si>
    <t>E.  Travel</t>
  </si>
  <si>
    <t>F.  Supplies</t>
  </si>
  <si>
    <t>G.  Operating Services</t>
  </si>
  <si>
    <t>H.  Professional Services</t>
  </si>
  <si>
    <t>Subcontracts</t>
  </si>
  <si>
    <t>Consultants</t>
  </si>
  <si>
    <t>Other Services</t>
  </si>
  <si>
    <t>J.  Tuition</t>
  </si>
  <si>
    <t>K.  Equipment (&gt; $5,000)</t>
  </si>
  <si>
    <t>L.  Other Charges</t>
  </si>
  <si>
    <t>M.  Total Direct Costs</t>
  </si>
  <si>
    <t>N.  Facilities &amp; Administrative Costs</t>
  </si>
  <si>
    <t>F&amp;A Rate</t>
  </si>
  <si>
    <t>MTDC:</t>
  </si>
  <si>
    <t>O.  Total Project Costs</t>
  </si>
  <si>
    <t>Senior Personnel</t>
  </si>
  <si>
    <t>Instruction</t>
  </si>
  <si>
    <t>Research</t>
  </si>
  <si>
    <t>On Campus</t>
  </si>
  <si>
    <t>Off Campus</t>
  </si>
  <si>
    <t>Subcontract</t>
  </si>
  <si>
    <t>Consultant</t>
  </si>
  <si>
    <t>Agency Rate:</t>
  </si>
  <si>
    <t># of Years:</t>
  </si>
  <si>
    <t>Inflationary Rate:</t>
  </si>
  <si>
    <t>Amount required</t>
  </si>
  <si>
    <t>Funding Purpose:</t>
  </si>
  <si>
    <t>Project Location:</t>
  </si>
  <si>
    <t>Agency Limits F&amp;A?</t>
  </si>
  <si>
    <t>Yes</t>
  </si>
  <si>
    <t>No</t>
  </si>
  <si>
    <t>Multi-year ?</t>
  </si>
  <si>
    <t>% Provided</t>
  </si>
  <si>
    <t>$ Provided</t>
  </si>
  <si>
    <t>(for multi-year projects)</t>
  </si>
  <si>
    <t>SUBCONTRACT DETAILS</t>
  </si>
  <si>
    <t>Vendor</t>
  </si>
  <si>
    <t>Instructions</t>
  </si>
  <si>
    <t>Biology</t>
  </si>
  <si>
    <t>Chemistry</t>
  </si>
  <si>
    <t>Cultural Resource Management</t>
  </si>
  <si>
    <t>Dean's Office</t>
  </si>
  <si>
    <t>English</t>
  </si>
  <si>
    <t>Forensics</t>
  </si>
  <si>
    <t>Geology &amp; Geography</t>
  </si>
  <si>
    <t>History</t>
  </si>
  <si>
    <t>Leadership Studies</t>
  </si>
  <si>
    <t>Multidisciplinary Studies</t>
  </si>
  <si>
    <t>Native American Studies</t>
  </si>
  <si>
    <t>Philosophy</t>
  </si>
  <si>
    <t>Political Science</t>
  </si>
  <si>
    <t>Psychology</t>
  </si>
  <si>
    <t>Public Administration</t>
  </si>
  <si>
    <t>Public Affairs</t>
  </si>
  <si>
    <t>Social Work</t>
  </si>
  <si>
    <t>Sociology &amp; Anthropology</t>
  </si>
  <si>
    <t>Statistics</t>
  </si>
  <si>
    <t>Women's Studies</t>
  </si>
  <si>
    <t>WVU Press</t>
  </si>
  <si>
    <t xml:space="preserve">Undergraduate Students </t>
  </si>
  <si>
    <t>Principal Investigator(s) and Dept.:</t>
  </si>
  <si>
    <t>Select</t>
  </si>
  <si>
    <t>Select Department</t>
  </si>
  <si>
    <t>Subcontracts (see  details below)</t>
  </si>
  <si>
    <t>% Effort</t>
  </si>
  <si>
    <t>Institutional Appointment--12 months 
(Calendar Year)</t>
  </si>
  <si>
    <t>Twelve-Month Institutional Appointment:</t>
  </si>
  <si>
    <t>Directions:</t>
  </si>
  <si>
    <t>FACULTY EFFORT CALCULATOR</t>
  </si>
  <si>
    <t>Summer Appointment 
(3 Months)</t>
  </si>
  <si>
    <t xml:space="preserve"> Academic Year Appointment
(9 Months)</t>
  </si>
  <si>
    <t>Nine-Month &amp; Summer Appointments</t>
  </si>
  <si>
    <t>Communication Studies</t>
  </si>
  <si>
    <t>Mathematics</t>
  </si>
  <si>
    <t>Physics &amp; Astronomy</t>
  </si>
  <si>
    <t>Cost sharing required?</t>
  </si>
  <si>
    <t>Percentage required (or)</t>
  </si>
  <si>
    <t>Appointment Term</t>
  </si>
  <si>
    <t>Salary/
Stipend</t>
  </si>
  <si>
    <t>Months Requested</t>
  </si>
  <si>
    <t>This effort calculator and the following notes are modified versions of the faculty calculator developed by the West Virginia University Research Corporation.</t>
  </si>
  <si>
    <t>"The percentage of effort for a person with an institutional appointment that is less than 12 months cannot exceed 100% for the academic year, which is the equivalent of 9 person-months of effort (100% effort x 9 academic months = 9 person-months of effort), and 100% for the summer months, which is the equivalent of 3 person-months of effort (100% effort x 3 summer months = 3 person-months of effort)."</t>
  </si>
  <si>
    <r>
      <t>To calculate % effort, insert the total person-months of effort in the first gold cell (</t>
    </r>
    <r>
      <rPr>
        <i/>
        <sz val="12"/>
        <rFont val="Arial"/>
        <family val="2"/>
      </rPr>
      <t>identified by the red arrow</t>
    </r>
    <r>
      <rPr>
        <sz val="12"/>
        <rFont val="Arial"/>
        <family val="2"/>
      </rPr>
      <t xml:space="preserve">) for the applicable appointment type (e.g., 9 months and/or summer or 12-months).  The total % effort will auto-calculate.  
Please note, for an institutional appointment that is less than 12 months, distribute all effort between the academic and/or summer percentage of effort.  Percent effort </t>
    </r>
    <r>
      <rPr>
        <b/>
        <sz val="12"/>
        <rFont val="Arial"/>
        <family val="2"/>
      </rPr>
      <t>cannot</t>
    </r>
    <r>
      <rPr>
        <sz val="12"/>
        <rFont val="Arial"/>
        <family val="2"/>
      </rPr>
      <t xml:space="preserve"> exceed 100%.</t>
    </r>
  </si>
  <si>
    <t>Person-Months of Effort</t>
  </si>
  <si>
    <t>Total Person-Months of Effort</t>
  </si>
  <si>
    <t>"The percentage of effort for a person with an institutional appointment of 12 months cannot exceed 100%, which is the equivalent of 12 person-months of effort (100% effort x 12 calendar months = 12 person-months of effort)."
"For example, if a person has an institutional appointment of 12 months and will be working 4.5 total person-months of effort on the project during the calendar year, then his/her % effort during the calendar year will be 38% (4.50 months/12 calendar months = 38% effort)."</t>
  </si>
  <si>
    <t xml:space="preserve">"For example, if a person has an institutional appointment of 9 months and will be working 2.5 person-months of effort on a project during the academic year, then his/her % of effort during the academic year will be 28% (2.5 person-months/9 academic months = 28% of effort).  Likewise, 1.5 person-months of effort during the summer is 50% of effort (1.5 person-months/3 summer months = 50%)."  </t>
  </si>
  <si>
    <t>Summer</t>
  </si>
  <si>
    <t>Select AY, CA, or Summer</t>
  </si>
  <si>
    <t>Academic Year</t>
  </si>
  <si>
    <t>Calendar Year</t>
  </si>
  <si>
    <t>Project Title</t>
  </si>
  <si>
    <r>
      <t xml:space="preserve">Research Period </t>
    </r>
    <r>
      <rPr>
        <sz val="9"/>
        <color theme="0"/>
        <rFont val="Arial"/>
        <family val="2"/>
      </rPr>
      <t>(AY, CA, or Summer)</t>
    </r>
  </si>
  <si>
    <t>Year 1</t>
  </si>
  <si>
    <t>Year 2</t>
  </si>
  <si>
    <t>Year 3</t>
  </si>
  <si>
    <t>Year 4</t>
  </si>
  <si>
    <t>Year 5</t>
  </si>
  <si>
    <t>Budget Year 1</t>
  </si>
  <si>
    <t>Budget Year 2</t>
  </si>
  <si>
    <t>Budget Year 3</t>
  </si>
  <si>
    <t>Budget Year 4</t>
  </si>
  <si>
    <t>Budget Year 5</t>
  </si>
  <si>
    <t>Average inflation rate</t>
  </si>
  <si>
    <t>Number of budget years (for inflation calculations)</t>
  </si>
  <si>
    <t>Yr 1</t>
  </si>
  <si>
    <t>Yr3</t>
  </si>
  <si>
    <t>Yr4</t>
  </si>
  <si>
    <t>Yr 2</t>
  </si>
  <si>
    <t>Yr5</t>
  </si>
  <si>
    <t>Salary Change</t>
  </si>
  <si>
    <t>* CPI based</t>
  </si>
  <si>
    <t>University or departmental</t>
  </si>
  <si>
    <t>Total Raise %</t>
  </si>
  <si>
    <t>Raise Type</t>
  </si>
  <si>
    <t>Salary Inflation &amp; Adjustment Calculator*</t>
  </si>
  <si>
    <r>
      <t xml:space="preserve">New Salary Table
</t>
    </r>
    <r>
      <rPr>
        <i/>
        <sz val="10"/>
        <color theme="0"/>
        <rFont val="Arial"/>
        <family val="2"/>
      </rPr>
      <t>(adjusted for inflation &amp; raise implications)</t>
    </r>
  </si>
  <si>
    <t>Enter budget start year</t>
  </si>
  <si>
    <t>Enter budget end year</t>
  </si>
  <si>
    <r>
      <t xml:space="preserve">Enter </t>
    </r>
    <r>
      <rPr>
        <b/>
        <sz val="12"/>
        <rFont val="Arial"/>
        <family val="2"/>
      </rPr>
      <t>salary</t>
    </r>
    <r>
      <rPr>
        <sz val="12"/>
        <rFont val="Arial"/>
        <family val="2"/>
      </rPr>
      <t xml:space="preserve"> for budget start year (i.e., base yr)</t>
    </r>
  </si>
  <si>
    <r>
      <t xml:space="preserve">Anticipated % Salary Increase 
</t>
    </r>
    <r>
      <rPr>
        <sz val="10"/>
        <color theme="0"/>
        <rFont val="Arial"/>
        <family val="2"/>
      </rPr>
      <t>(During Each Budget Year)</t>
    </r>
  </si>
  <si>
    <t>Senior Personnel 1:</t>
  </si>
  <si>
    <t>Senior Personnel 3:</t>
  </si>
  <si>
    <t>Senior Personnel 2:</t>
  </si>
  <si>
    <t>"Illustrative Example"</t>
  </si>
  <si>
    <t>Calculation does not accommodate historical value of money.</t>
  </si>
  <si>
    <t>Note: Inflation is assumed along with any anticipated percent salary change.</t>
  </si>
  <si>
    <t>Enter the PI's salary for the budget start year.  Next, enter a 4 digit budget start year and 4-digit budget end year.</t>
  </si>
  <si>
    <t>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t>
  </si>
  <si>
    <t>Promotion &amp; Tenure (P&amp;T)</t>
  </si>
  <si>
    <t>Eberly College of Arts &amp; Sciences Budget Template
Proposal Budget--Year 1</t>
  </si>
  <si>
    <t>Eberly College of Arts &amp; Sciences Budget Template
Proposal Budget--Year 2</t>
  </si>
  <si>
    <t>Eberly College of Arts &amp; Sciences Budget Template
Proposal Budget--Year 3</t>
  </si>
  <si>
    <t>Eberly College of Arts &amp; Sciences Budget Template
Proposal Budget--Year 4</t>
  </si>
  <si>
    <t>Eberly College of Arts &amp; Sciences Budget Template
Proposal Budget--Year 5</t>
  </si>
  <si>
    <t>Eberly College of Arts &amp; Sciences Budget Template
Proposal Budget--Cumulative</t>
  </si>
  <si>
    <t>World Languages (WLLL)</t>
  </si>
  <si>
    <t>Entry One:</t>
  </si>
  <si>
    <t>Entry Two:</t>
  </si>
  <si>
    <t>Entry Three:</t>
  </si>
  <si>
    <t>Entry Four:</t>
  </si>
  <si>
    <t>e1. Domestic</t>
  </si>
  <si>
    <t>e2. International</t>
  </si>
  <si>
    <t>Part-time Personnel</t>
  </si>
  <si>
    <t>I.  Stipends and/or Participant Support</t>
  </si>
  <si>
    <t>I.   Stipends and/or Participant Support</t>
  </si>
  <si>
    <t>Total Fringe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</si>
</sst>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0.0%"/>
    <numFmt numFmtId="165" formatCode="&quot;$&quot;#,##0.00"/>
    <numFmt numFmtId="166" formatCode="&quot;$&quot;#,##0"/>
    <numFmt numFmtId="167" formatCode="0.0"/>
    <numFmt numFmtId="168" formatCode="&quot;$&quot;#,##0.0"/>
    <numFmt numFmtId="169" formatCode="0.00000"/>
  </numFmts>
  <fonts count="33">
    <font>
      <sz val="10"/>
      <name val="Geneva"/>
    </font>
    <font>
      <sz val="10"/>
      <name val="Geneva"/>
      <family val="2"/>
    </font>
    <font>
      <b/>
      <sz val="8"/>
      <name val="Garamond"/>
      <family val="1"/>
    </font>
    <font>
      <sz val="8"/>
      <name val="Garamond"/>
      <family val="1"/>
    </font>
    <font>
      <sz val="10"/>
      <color theme="1"/>
      <name val="Times New Roman"/>
      <family val="1"/>
    </font>
    <font>
      <b/>
      <sz val="11"/>
      <name val="Arial"/>
      <family val="2"/>
    </font>
    <font>
      <b/>
      <sz val="12"/>
      <color theme="0"/>
      <name val="Arial"/>
      <family val="2"/>
    </font>
    <font>
      <sz val="11"/>
      <color theme="0"/>
      <name val="Arial"/>
      <family val="2"/>
    </font>
    <font>
      <sz val="11"/>
      <name val="Arial"/>
      <family val="2"/>
    </font>
    <font>
      <b/>
      <sz val="11"/>
      <color theme="0"/>
      <name val="Arial"/>
      <family val="2"/>
    </font>
    <font>
      <i/>
      <sz val="11"/>
      <color theme="0"/>
      <name val="Arial"/>
      <family val="2"/>
    </font>
    <font>
      <sz val="11"/>
      <color theme="1"/>
      <name val="Arial"/>
      <family val="2"/>
    </font>
    <font>
      <b/>
      <sz val="11"/>
      <color rgb="FFFF0000"/>
      <name val="Arial"/>
      <family val="2"/>
    </font>
    <font>
      <sz val="10"/>
      <name val="Arial"/>
      <family val="2"/>
    </font>
    <font>
      <sz val="12"/>
      <color theme="0"/>
      <name val="Arial"/>
      <family val="2"/>
    </font>
    <font>
      <sz val="12"/>
      <color rgb="FF424242"/>
      <name val="Arial"/>
      <family val="2"/>
    </font>
    <font>
      <b/>
      <sz val="11"/>
      <color rgb="FF002060"/>
      <name val="Arial"/>
      <family val="2"/>
    </font>
    <font>
      <sz val="12"/>
      <name val="Arial"/>
      <family val="2"/>
    </font>
    <font>
      <i/>
      <sz val="12"/>
      <name val="Arial"/>
      <family val="2"/>
    </font>
    <font>
      <b/>
      <sz val="12"/>
      <name val="Arial"/>
      <family val="2"/>
    </font>
    <font>
      <b/>
      <u/>
      <sz val="12"/>
      <name val="Arial"/>
      <family val="2"/>
    </font>
    <font>
      <b/>
      <i/>
      <sz val="8"/>
      <color rgb="FF002060"/>
      <name val="Geneva"/>
      <family val="2"/>
    </font>
    <font>
      <i/>
      <sz val="10"/>
      <name val="Arial"/>
      <family val="2"/>
    </font>
    <font>
      <i/>
      <sz val="11"/>
      <name val="Arial"/>
      <family val="2"/>
    </font>
    <font>
      <b/>
      <sz val="11"/>
      <color rgb="FFFFC000"/>
      <name val="Arial"/>
      <family val="2"/>
    </font>
    <font>
      <sz val="9"/>
      <color theme="0"/>
      <name val="Arial"/>
      <family val="2"/>
    </font>
    <font>
      <sz val="10"/>
      <color theme="0"/>
      <name val="Arial"/>
      <family val="2"/>
    </font>
    <font>
      <i/>
      <sz val="10"/>
      <color theme="0"/>
      <name val="Arial"/>
      <family val="2"/>
    </font>
    <font>
      <b/>
      <i/>
      <sz val="12"/>
      <name val="Arial"/>
      <family val="2"/>
    </font>
    <font>
      <sz val="10"/>
      <color theme="0"/>
      <name val="Times New Roman"/>
      <family val="1"/>
    </font>
    <font>
      <sz val="10"/>
      <color rgb="FFFF0000"/>
      <name val="Geneva"/>
      <family val="2"/>
    </font>
    <font>
      <sz val="10"/>
      <color theme="0"/>
      <name val="Geneva"/>
    </font>
    <font>
      <sz val="8"/>
      <color theme="0"/>
      <name val="Geneva"/>
    </font>
  </fonts>
  <fills count="15">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indexed="65"/>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gradientFill type="path" left="0.5" right="0.5" top="0.5" bottom="0.5">
        <stop position="0">
          <color theme="0"/>
        </stop>
        <stop position="1">
          <color theme="0" tint="-0.25098422193060094"/>
        </stop>
      </gradientFill>
    </fill>
    <fill>
      <patternFill patternType="solid">
        <fgColor rgb="FFFFFFCC"/>
      </patternFill>
    </fill>
    <fill>
      <patternFill patternType="solid">
        <fgColor rgb="FF00B050"/>
        <bgColor indexed="64"/>
      </patternFill>
    </fill>
    <fill>
      <gradientFill type="path">
        <stop position="0">
          <color theme="0"/>
        </stop>
        <stop position="1">
          <color theme="9" tint="0.59999389629810485"/>
        </stop>
      </gradientFill>
    </fill>
    <fill>
      <patternFill patternType="solid">
        <fgColor rgb="FF002060"/>
        <bgColor auto="1"/>
      </patternFill>
    </fill>
  </fills>
  <borders count="35">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s>
  <cellStyleXfs count="5">
    <xf numFmtId="0" fontId="0" fillId="0" borderId="0"/>
    <xf numFmtId="8" fontId="1" fillId="0" borderId="0" applyFont="0" applyFill="0" applyBorder="0" applyAlignment="0" applyProtection="0"/>
    <xf numFmtId="9" fontId="1" fillId="0" borderId="0" applyFont="0" applyFill="0" applyBorder="0" applyAlignment="0" applyProtection="0"/>
    <xf numFmtId="0" fontId="13" fillId="0" borderId="0"/>
    <xf numFmtId="0" fontId="1" fillId="11" borderId="26" applyNumberFormat="0" applyFont="0" applyAlignment="0" applyProtection="0"/>
  </cellStyleXfs>
  <cellXfs count="596">
    <xf numFmtId="0" fontId="0" fillId="0" borderId="0" xfId="0"/>
    <xf numFmtId="0" fontId="3" fillId="4" borderId="0" xfId="0" applyFont="1" applyFill="1" applyProtection="1">
      <protection locked="0"/>
    </xf>
    <xf numFmtId="0" fontId="2" fillId="4" borderId="0" xfId="0" applyFont="1" applyFill="1" applyAlignment="1" applyProtection="1">
      <alignment horizontal="center"/>
      <protection locked="0"/>
    </xf>
    <xf numFmtId="0" fontId="3" fillId="4" borderId="0" xfId="0" applyFont="1" applyFill="1" applyBorder="1" applyAlignment="1" applyProtection="1">
      <alignment horizontal="left"/>
      <protection locked="0"/>
    </xf>
    <xf numFmtId="0" fontId="3" fillId="4" borderId="0" xfId="0" applyFont="1" applyFill="1" applyBorder="1" applyProtection="1">
      <protection locked="0"/>
    </xf>
    <xf numFmtId="0" fontId="8" fillId="4" borderId="0" xfId="0" applyFont="1" applyFill="1" applyProtection="1">
      <protection locked="0"/>
    </xf>
    <xf numFmtId="0" fontId="8" fillId="2" borderId="0" xfId="0" applyFont="1" applyFill="1" applyBorder="1" applyProtection="1">
      <protection locked="0"/>
    </xf>
    <xf numFmtId="9" fontId="8" fillId="4" borderId="7" xfId="2" applyFont="1" applyFill="1" applyBorder="1" applyAlignment="1" applyProtection="1">
      <alignment horizontal="center"/>
      <protection locked="0"/>
    </xf>
    <xf numFmtId="9" fontId="8" fillId="2" borderId="0" xfId="2" applyFont="1" applyFill="1" applyBorder="1" applyProtection="1">
      <protection locked="0"/>
    </xf>
    <xf numFmtId="8" fontId="8" fillId="4" borderId="7" xfId="1" applyFont="1" applyFill="1" applyBorder="1" applyAlignment="1" applyProtection="1">
      <alignment horizontal="center"/>
      <protection locked="0"/>
    </xf>
    <xf numFmtId="0" fontId="8" fillId="3" borderId="0" xfId="0" applyFont="1" applyFill="1" applyBorder="1" applyProtection="1">
      <protection locked="0"/>
    </xf>
    <xf numFmtId="0" fontId="8" fillId="3" borderId="1" xfId="0" applyFont="1" applyFill="1" applyBorder="1" applyAlignment="1" applyProtection="1">
      <protection locked="0"/>
    </xf>
    <xf numFmtId="0" fontId="8" fillId="3" borderId="14" xfId="0" applyFont="1" applyFill="1" applyBorder="1" applyAlignment="1" applyProtection="1">
      <protection locked="0"/>
    </xf>
    <xf numFmtId="9" fontId="8" fillId="4" borderId="6" xfId="2" applyFont="1" applyFill="1" applyBorder="1" applyAlignment="1" applyProtection="1">
      <alignment horizontal="center"/>
      <protection locked="0"/>
    </xf>
    <xf numFmtId="8" fontId="8" fillId="3" borderId="2" xfId="1" applyFont="1" applyFill="1" applyBorder="1" applyAlignment="1" applyProtection="1">
      <alignment horizontal="left"/>
      <protection locked="0"/>
    </xf>
    <xf numFmtId="8" fontId="8" fillId="3" borderId="15" xfId="1" applyFont="1" applyFill="1" applyBorder="1" applyAlignment="1" applyProtection="1">
      <alignment horizontal="left"/>
      <protection locked="0"/>
    </xf>
    <xf numFmtId="0" fontId="7" fillId="3" borderId="7" xfId="0" applyFont="1" applyFill="1" applyBorder="1" applyAlignment="1" applyProtection="1">
      <alignment horizontal="center"/>
    </xf>
    <xf numFmtId="8" fontId="8" fillId="3" borderId="2" xfId="1" applyFont="1" applyFill="1" applyBorder="1" applyProtection="1">
      <protection locked="0"/>
    </xf>
    <xf numFmtId="8" fontId="8" fillId="3" borderId="15" xfId="1" applyFont="1" applyFill="1" applyBorder="1" applyProtection="1">
      <protection locked="0"/>
    </xf>
    <xf numFmtId="8" fontId="8" fillId="2" borderId="5" xfId="1" applyFont="1" applyFill="1" applyBorder="1" applyAlignment="1" applyProtection="1">
      <alignment horizontal="center"/>
      <protection locked="0"/>
    </xf>
    <xf numFmtId="8" fontId="8" fillId="2" borderId="2" xfId="1" applyFont="1" applyFill="1" applyBorder="1" applyAlignment="1" applyProtection="1">
      <alignment horizontal="center"/>
      <protection locked="0"/>
    </xf>
    <xf numFmtId="8" fontId="8" fillId="2" borderId="15" xfId="1" applyFont="1" applyFill="1" applyBorder="1" applyAlignment="1" applyProtection="1">
      <alignment horizontal="center"/>
      <protection locked="0"/>
    </xf>
    <xf numFmtId="164" fontId="8" fillId="5" borderId="7" xfId="2" applyNumberFormat="1" applyFont="1" applyFill="1" applyBorder="1" applyAlignment="1" applyProtection="1">
      <alignment horizontal="center"/>
      <protection hidden="1"/>
    </xf>
    <xf numFmtId="0" fontId="8" fillId="4" borderId="11" xfId="0" applyFont="1" applyFill="1" applyBorder="1" applyProtection="1">
      <protection locked="0"/>
    </xf>
    <xf numFmtId="0" fontId="8" fillId="4" borderId="0" xfId="0" applyFont="1" applyFill="1" applyBorder="1" applyProtection="1">
      <protection locked="0"/>
    </xf>
    <xf numFmtId="0" fontId="8" fillId="4" borderId="13" xfId="0" applyFont="1" applyFill="1" applyBorder="1" applyAlignment="1" applyProtection="1">
      <alignment horizontal="center"/>
      <protection locked="0"/>
    </xf>
    <xf numFmtId="0" fontId="8" fillId="4" borderId="1" xfId="0" applyFont="1" applyFill="1" applyBorder="1" applyProtection="1">
      <protection locked="0"/>
    </xf>
    <xf numFmtId="0" fontId="8" fillId="4" borderId="1" xfId="0" applyFont="1" applyFill="1" applyBorder="1" applyAlignment="1" applyProtection="1">
      <alignment horizontal="center"/>
      <protection locked="0"/>
    </xf>
    <xf numFmtId="0" fontId="9" fillId="3" borderId="15" xfId="0" applyFont="1" applyFill="1" applyBorder="1" applyProtection="1">
      <protection locked="0"/>
    </xf>
    <xf numFmtId="0" fontId="8" fillId="2" borderId="10"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0" fillId="4" borderId="0" xfId="0" applyFill="1" applyProtection="1">
      <protection locked="0"/>
    </xf>
    <xf numFmtId="0" fontId="8" fillId="3" borderId="11" xfId="0" applyFont="1" applyFill="1" applyBorder="1" applyProtection="1">
      <protection locked="0"/>
    </xf>
    <xf numFmtId="0" fontId="8" fillId="3" borderId="8" xfId="0" applyFont="1" applyFill="1" applyBorder="1" applyAlignment="1" applyProtection="1">
      <protection locked="0"/>
    </xf>
    <xf numFmtId="8" fontId="8" fillId="2" borderId="2" xfId="1" applyFont="1" applyFill="1" applyBorder="1" applyProtection="1">
      <protection locked="0"/>
    </xf>
    <xf numFmtId="8" fontId="8" fillId="2" borderId="15" xfId="1" applyFont="1" applyFill="1" applyBorder="1" applyProtection="1">
      <protection locked="0"/>
    </xf>
    <xf numFmtId="9" fontId="8" fillId="0" borderId="7" xfId="2" applyFont="1" applyFill="1" applyBorder="1" applyAlignment="1" applyProtection="1">
      <alignment horizontal="center"/>
      <protection locked="0"/>
    </xf>
    <xf numFmtId="9" fontId="8" fillId="0" borderId="7" xfId="2" applyFont="1" applyFill="1" applyBorder="1" applyAlignment="1" applyProtection="1">
      <alignment horizontal="center"/>
      <protection hidden="1"/>
    </xf>
    <xf numFmtId="8" fontId="8" fillId="0" borderId="7" xfId="1" applyFont="1" applyFill="1" applyBorder="1" applyAlignment="1" applyProtection="1">
      <alignment horizontal="center"/>
      <protection hidden="1"/>
    </xf>
    <xf numFmtId="0" fontId="8" fillId="2" borderId="0" xfId="0" applyFont="1" applyFill="1" applyBorder="1" applyAlignment="1" applyProtection="1">
      <protection locked="0"/>
    </xf>
    <xf numFmtId="0" fontId="8" fillId="2" borderId="10" xfId="0" applyFont="1" applyFill="1" applyBorder="1" applyAlignment="1" applyProtection="1">
      <protection locked="0"/>
    </xf>
    <xf numFmtId="0" fontId="8" fillId="2" borderId="9" xfId="0" applyFont="1" applyFill="1" applyBorder="1" applyAlignment="1" applyProtection="1">
      <protection locked="0"/>
    </xf>
    <xf numFmtId="0" fontId="8" fillId="2" borderId="12" xfId="0" applyFont="1" applyFill="1" applyBorder="1" applyAlignment="1" applyProtection="1">
      <protection locked="0"/>
    </xf>
    <xf numFmtId="0" fontId="8" fillId="2" borderId="11" xfId="0" applyFont="1" applyFill="1" applyBorder="1" applyAlignment="1" applyProtection="1">
      <protection locked="0"/>
    </xf>
    <xf numFmtId="0" fontId="8" fillId="2" borderId="13" xfId="0" applyFont="1" applyFill="1" applyBorder="1" applyAlignment="1" applyProtection="1">
      <protection locked="0"/>
    </xf>
    <xf numFmtId="0" fontId="8" fillId="2" borderId="8" xfId="0" applyFont="1" applyFill="1" applyBorder="1" applyAlignment="1" applyProtection="1">
      <protection locked="0"/>
    </xf>
    <xf numFmtId="0" fontId="8" fillId="2" borderId="1" xfId="0" applyFont="1" applyFill="1" applyBorder="1" applyAlignment="1" applyProtection="1">
      <protection locked="0"/>
    </xf>
    <xf numFmtId="0" fontId="8" fillId="2" borderId="14" xfId="0" applyFont="1" applyFill="1" applyBorder="1" applyAlignment="1" applyProtection="1">
      <protection locked="0"/>
    </xf>
    <xf numFmtId="0" fontId="8" fillId="4" borderId="13" xfId="0" applyFont="1" applyFill="1" applyBorder="1" applyProtection="1">
      <protection locked="0"/>
    </xf>
    <xf numFmtId="44" fontId="8" fillId="5" borderId="7" xfId="1" applyNumberFormat="1" applyFont="1" applyFill="1" applyBorder="1" applyAlignment="1" applyProtection="1">
      <protection hidden="1"/>
    </xf>
    <xf numFmtId="0" fontId="8" fillId="6" borderId="0" xfId="0" applyFont="1" applyFill="1" applyBorder="1" applyProtection="1">
      <protection locked="0"/>
    </xf>
    <xf numFmtId="0" fontId="8" fillId="4" borderId="7" xfId="0" applyFont="1" applyFill="1" applyBorder="1" applyAlignment="1" applyProtection="1">
      <alignment horizontal="center"/>
      <protection locked="0"/>
    </xf>
    <xf numFmtId="0" fontId="0" fillId="7" borderId="0" xfId="0" applyFill="1" applyBorder="1" applyProtection="1">
      <protection locked="0"/>
    </xf>
    <xf numFmtId="0" fontId="0" fillId="4" borderId="0" xfId="0" applyFill="1" applyBorder="1" applyProtection="1">
      <protection locked="0"/>
    </xf>
    <xf numFmtId="0" fontId="15" fillId="4" borderId="0" xfId="0" applyFont="1" applyFill="1" applyAlignment="1" applyProtection="1">
      <alignment wrapText="1"/>
      <protection locked="0"/>
    </xf>
    <xf numFmtId="0" fontId="17" fillId="4" borderId="0" xfId="0" applyFont="1" applyFill="1" applyProtection="1">
      <protection locked="0"/>
    </xf>
    <xf numFmtId="0" fontId="20" fillId="4" borderId="0" xfId="0" applyFont="1" applyFill="1" applyProtection="1">
      <protection locked="0"/>
    </xf>
    <xf numFmtId="0" fontId="19" fillId="4" borderId="0" xfId="0" applyFont="1" applyFill="1" applyProtection="1">
      <protection locked="0"/>
    </xf>
    <xf numFmtId="0" fontId="10" fillId="3" borderId="5" xfId="0" applyFont="1" applyFill="1" applyBorder="1" applyAlignment="1" applyProtection="1">
      <alignment horizontal="right"/>
    </xf>
    <xf numFmtId="9" fontId="0" fillId="4" borderId="0" xfId="0" applyNumberFormat="1" applyFill="1" applyProtection="1">
      <protection locked="0"/>
    </xf>
    <xf numFmtId="0" fontId="17" fillId="4" borderId="0" xfId="0" applyFont="1" applyFill="1" applyAlignment="1" applyProtection="1">
      <alignment horizontal="left" vertical="center" wrapText="1"/>
      <protection locked="0"/>
    </xf>
    <xf numFmtId="9" fontId="12" fillId="9" borderId="7" xfId="3" applyNumberFormat="1" applyFont="1" applyFill="1" applyBorder="1" applyAlignment="1" applyProtection="1">
      <alignment horizontal="center" vertical="center" wrapText="1"/>
      <protection hidden="1"/>
    </xf>
    <xf numFmtId="0" fontId="0" fillId="7" borderId="11" xfId="0"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0" fillId="4" borderId="11" xfId="0" applyFill="1" applyBorder="1" applyProtection="1">
      <protection locked="0"/>
    </xf>
    <xf numFmtId="0" fontId="0" fillId="4" borderId="13" xfId="0" applyFill="1" applyBorder="1" applyProtection="1">
      <protection locked="0"/>
    </xf>
    <xf numFmtId="0" fontId="8" fillId="4" borderId="5"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7" fillId="3" borderId="5" xfId="0" applyFont="1" applyFill="1" applyBorder="1" applyAlignment="1" applyProtection="1">
      <alignment horizontal="center"/>
    </xf>
    <xf numFmtId="164" fontId="8" fillId="5" borderId="5" xfId="2" applyNumberFormat="1" applyFont="1" applyFill="1" applyBorder="1" applyAlignment="1" applyProtection="1">
      <alignment horizontal="center"/>
      <protection hidden="1"/>
    </xf>
    <xf numFmtId="0" fontId="8" fillId="2" borderId="5" xfId="0" applyFont="1" applyFill="1" applyBorder="1" applyProtection="1">
      <protection locked="0"/>
    </xf>
    <xf numFmtId="166" fontId="8" fillId="4" borderId="5" xfId="2" applyNumberFormat="1" applyFont="1" applyFill="1" applyBorder="1" applyAlignment="1" applyProtection="1">
      <alignment horizontal="center"/>
      <protection locked="0"/>
    </xf>
    <xf numFmtId="1" fontId="8" fillId="4" borderId="8" xfId="2" applyNumberFormat="1" applyFont="1" applyFill="1" applyBorder="1" applyAlignment="1" applyProtection="1">
      <alignment horizontal="center"/>
      <protection locked="0"/>
    </xf>
    <xf numFmtId="1" fontId="8" fillId="4" borderId="5" xfId="2" applyNumberFormat="1" applyFont="1" applyFill="1" applyBorder="1" applyAlignment="1" applyProtection="1">
      <alignment horizontal="center"/>
      <protection locked="0"/>
    </xf>
    <xf numFmtId="0" fontId="8" fillId="2" borderId="1" xfId="0" applyFont="1" applyFill="1" applyBorder="1" applyProtection="1">
      <protection locked="0"/>
    </xf>
    <xf numFmtId="0" fontId="8" fillId="0" borderId="5" xfId="0" applyFont="1" applyFill="1" applyBorder="1" applyAlignment="1" applyProtection="1">
      <alignment horizontal="center"/>
      <protection locked="0"/>
    </xf>
    <xf numFmtId="8" fontId="8" fillId="2" borderId="5" xfId="1" applyFont="1" applyFill="1" applyBorder="1" applyProtection="1">
      <protection locked="0"/>
    </xf>
    <xf numFmtId="0" fontId="5" fillId="2" borderId="11" xfId="0" applyFont="1" applyFill="1" applyBorder="1" applyProtection="1">
      <protection locked="0"/>
    </xf>
    <xf numFmtId="0" fontId="8" fillId="2" borderId="13" xfId="0" applyFont="1" applyFill="1" applyBorder="1" applyProtection="1">
      <protection locked="0"/>
    </xf>
    <xf numFmtId="0" fontId="8" fillId="2" borderId="14" xfId="0" applyFont="1" applyFill="1" applyBorder="1" applyProtection="1">
      <protection locked="0"/>
    </xf>
    <xf numFmtId="1" fontId="8" fillId="4" borderId="5" xfId="0" applyNumberFormat="1" applyFont="1" applyFill="1" applyBorder="1" applyAlignment="1" applyProtection="1">
      <alignment horizontal="center"/>
      <protection locked="0"/>
    </xf>
    <xf numFmtId="0" fontId="7" fillId="3" borderId="8" xfId="0" applyFont="1" applyFill="1" applyBorder="1" applyAlignment="1" applyProtection="1">
      <alignment horizontal="center"/>
    </xf>
    <xf numFmtId="0" fontId="8" fillId="4" borderId="5" xfId="0" applyFont="1" applyFill="1" applyBorder="1" applyAlignment="1" applyProtection="1">
      <protection locked="0"/>
    </xf>
    <xf numFmtId="1" fontId="8" fillId="0" borderId="7" xfId="0" applyNumberFormat="1" applyFont="1" applyFill="1" applyBorder="1" applyAlignment="1" applyProtection="1">
      <alignment horizontal="center"/>
      <protection hidden="1"/>
    </xf>
    <xf numFmtId="167" fontId="5" fillId="9" borderId="7" xfId="3" applyNumberFormat="1" applyFont="1" applyFill="1" applyBorder="1" applyAlignment="1" applyProtection="1">
      <alignment horizontal="center" vertical="center"/>
      <protection locked="0"/>
    </xf>
    <xf numFmtId="8" fontId="8" fillId="5" borderId="2" xfId="0" applyNumberFormat="1"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8" fontId="7" fillId="3" borderId="10" xfId="1" applyFont="1" applyFill="1" applyBorder="1" applyAlignment="1" applyProtection="1">
      <alignment horizontal="center"/>
      <protection locked="0"/>
    </xf>
    <xf numFmtId="8" fontId="8" fillId="2" borderId="0" xfId="1" applyFont="1" applyFill="1" applyBorder="1" applyAlignment="1" applyProtection="1">
      <alignment horizontal="center"/>
      <protection locked="0"/>
    </xf>
    <xf numFmtId="8" fontId="8" fillId="2" borderId="10" xfId="1" applyFont="1" applyFill="1" applyBorder="1" applyAlignment="1" applyProtection="1">
      <alignment horizontal="center"/>
      <protection locked="0"/>
    </xf>
    <xf numFmtId="8" fontId="8" fillId="2" borderId="9" xfId="1" applyFont="1" applyFill="1" applyBorder="1" applyAlignment="1" applyProtection="1">
      <alignment horizontal="center"/>
      <protection locked="0"/>
    </xf>
    <xf numFmtId="8" fontId="8" fillId="2" borderId="12" xfId="1" applyFont="1" applyFill="1" applyBorder="1" applyAlignment="1" applyProtection="1">
      <alignment horizontal="center"/>
      <protection locked="0"/>
    </xf>
    <xf numFmtId="8" fontId="8" fillId="2" borderId="11" xfId="1" applyFont="1" applyFill="1" applyBorder="1" applyAlignment="1" applyProtection="1">
      <alignment horizontal="center"/>
      <protection locked="0"/>
    </xf>
    <xf numFmtId="8" fontId="8" fillId="2" borderId="13" xfId="1"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8" fillId="2" borderId="11" xfId="0" applyFont="1" applyFill="1" applyBorder="1" applyAlignment="1" applyProtection="1">
      <alignment horizontal="right"/>
      <protection locked="0"/>
    </xf>
    <xf numFmtId="0" fontId="8" fillId="0" borderId="7" xfId="0" applyFont="1" applyFill="1" applyBorder="1" applyAlignment="1" applyProtection="1">
      <alignment horizontal="center"/>
      <protection hidden="1"/>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8" fontId="8" fillId="0" borderId="5" xfId="1" applyFont="1" applyFill="1" applyBorder="1" applyAlignment="1" applyProtection="1">
      <alignment horizontal="center"/>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1" fontId="8" fillId="2" borderId="0" xfId="0" applyNumberFormat="1" applyFont="1" applyFill="1" applyBorder="1" applyAlignment="1" applyProtection="1">
      <alignment horizontal="center"/>
      <protection hidden="1"/>
    </xf>
    <xf numFmtId="1" fontId="8" fillId="2" borderId="0" xfId="0" applyNumberFormat="1" applyFont="1" applyFill="1" applyBorder="1" applyAlignment="1" applyProtection="1">
      <protection hidden="1"/>
    </xf>
    <xf numFmtId="164" fontId="11" fillId="2" borderId="11" xfId="2" applyNumberFormat="1" applyFont="1" applyFill="1" applyBorder="1" applyAlignment="1" applyProtection="1">
      <alignment horizontal="center"/>
      <protection locked="0"/>
    </xf>
    <xf numFmtId="164" fontId="11" fillId="2" borderId="0" xfId="2" applyNumberFormat="1" applyFont="1" applyFill="1" applyBorder="1" applyAlignment="1" applyProtection="1">
      <alignment horizontal="center"/>
      <protection locked="0"/>
    </xf>
    <xf numFmtId="164" fontId="11" fillId="2" borderId="13" xfId="2" applyNumberFormat="1" applyFont="1" applyFill="1" applyBorder="1" applyAlignment="1" applyProtection="1">
      <alignment horizontal="center"/>
      <protection locked="0"/>
    </xf>
    <xf numFmtId="0" fontId="7" fillId="3" borderId="8" xfId="0" applyFont="1" applyFill="1" applyBorder="1" applyAlignment="1" applyProtection="1">
      <alignment horizontal="center"/>
      <protection locked="0"/>
    </xf>
    <xf numFmtId="0" fontId="8" fillId="2" borderId="0" xfId="0" applyFont="1" applyFill="1" applyBorder="1" applyProtection="1">
      <protection hidden="1"/>
    </xf>
    <xf numFmtId="164" fontId="11" fillId="4" borderId="5" xfId="2" applyNumberFormat="1" applyFont="1" applyFill="1" applyBorder="1" applyAlignment="1" applyProtection="1">
      <alignment horizontal="center"/>
      <protection hidden="1"/>
    </xf>
    <xf numFmtId="0" fontId="8" fillId="6" borderId="0" xfId="0" applyFont="1" applyFill="1" applyBorder="1" applyProtection="1">
      <protection hidden="1"/>
    </xf>
    <xf numFmtId="10" fontId="8" fillId="0" borderId="7" xfId="2" applyNumberFormat="1" applyFont="1" applyFill="1" applyBorder="1" applyAlignment="1" applyProtection="1">
      <alignment horizontal="center"/>
      <protection hidden="1"/>
    </xf>
    <xf numFmtId="0" fontId="0" fillId="4" borderId="0" xfId="0" applyFill="1" applyProtection="1">
      <protection hidden="1"/>
    </xf>
    <xf numFmtId="0" fontId="8" fillId="2" borderId="0" xfId="0" applyFont="1" applyFill="1" applyBorder="1" applyAlignment="1" applyProtection="1">
      <alignment horizontal="right"/>
      <protection hidden="1"/>
    </xf>
    <xf numFmtId="9" fontId="8" fillId="2" borderId="0" xfId="2" applyFont="1" applyFill="1" applyBorder="1" applyProtection="1">
      <protection hidden="1"/>
    </xf>
    <xf numFmtId="0" fontId="8" fillId="4" borderId="0" xfId="0" applyFont="1" applyFill="1" applyProtection="1">
      <protection hidden="1"/>
    </xf>
    <xf numFmtId="0" fontId="7" fillId="3" borderId="11" xfId="0" applyFont="1" applyFill="1" applyBorder="1" applyProtection="1">
      <protection hidden="1"/>
    </xf>
    <xf numFmtId="0" fontId="7" fillId="3" borderId="0" xfId="0" applyFont="1" applyFill="1" applyBorder="1" applyProtection="1">
      <protection hidden="1"/>
    </xf>
    <xf numFmtId="0" fontId="7" fillId="3" borderId="8" xfId="0" applyFont="1" applyFill="1" applyBorder="1" applyAlignment="1" applyProtection="1">
      <protection hidden="1"/>
    </xf>
    <xf numFmtId="0" fontId="7" fillId="3" borderId="1" xfId="0" applyFont="1" applyFill="1" applyBorder="1" applyAlignment="1" applyProtection="1">
      <protection hidden="1"/>
    </xf>
    <xf numFmtId="0" fontId="7" fillId="3" borderId="14" xfId="0" applyFont="1" applyFill="1" applyBorder="1" applyAlignment="1" applyProtection="1">
      <protection hidden="1"/>
    </xf>
    <xf numFmtId="9" fontId="8" fillId="2" borderId="10" xfId="2" applyFont="1" applyFill="1" applyBorder="1" applyProtection="1">
      <protection hidden="1"/>
    </xf>
    <xf numFmtId="9" fontId="8" fillId="2" borderId="9" xfId="2" applyFont="1" applyFill="1" applyBorder="1" applyProtection="1">
      <protection hidden="1"/>
    </xf>
    <xf numFmtId="9" fontId="8" fillId="2" borderId="12" xfId="2" applyFont="1" applyFill="1" applyBorder="1" applyProtection="1">
      <protection hidden="1"/>
    </xf>
    <xf numFmtId="9" fontId="8" fillId="2" borderId="11" xfId="2" applyFont="1" applyFill="1" applyBorder="1" applyProtection="1">
      <protection hidden="1"/>
    </xf>
    <xf numFmtId="9" fontId="8" fillId="2" borderId="13" xfId="2" applyFont="1" applyFill="1" applyBorder="1" applyProtection="1">
      <protection hidden="1"/>
    </xf>
    <xf numFmtId="8" fontId="7" fillId="3" borderId="2" xfId="1" applyFont="1" applyFill="1" applyBorder="1" applyAlignment="1" applyProtection="1">
      <alignment horizontal="left"/>
      <protection hidden="1"/>
    </xf>
    <xf numFmtId="8" fontId="7" fillId="3" borderId="15" xfId="1" applyFont="1" applyFill="1" applyBorder="1" applyAlignment="1" applyProtection="1">
      <alignment horizontal="left"/>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8" fillId="2" borderId="11" xfId="0" applyFont="1" applyFill="1" applyBorder="1" applyProtection="1">
      <protection hidden="1"/>
    </xf>
    <xf numFmtId="0" fontId="8" fillId="2" borderId="13" xfId="0" applyFont="1" applyFill="1" applyBorder="1" applyProtection="1">
      <protection hidden="1"/>
    </xf>
    <xf numFmtId="0" fontId="8" fillId="2" borderId="1" xfId="0" applyFont="1" applyFill="1" applyBorder="1" applyProtection="1">
      <protection hidden="1"/>
    </xf>
    <xf numFmtId="0" fontId="8" fillId="2" borderId="14" xfId="0" applyFont="1" applyFill="1" applyBorder="1" applyProtection="1">
      <protection hidden="1"/>
    </xf>
    <xf numFmtId="0" fontId="7" fillId="3" borderId="6" xfId="0"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5" fillId="2" borderId="2" xfId="0" applyFont="1" applyFill="1" applyBorder="1" applyAlignment="1" applyProtection="1">
      <alignment horizontal="left"/>
      <protection hidden="1"/>
    </xf>
    <xf numFmtId="0" fontId="8" fillId="2" borderId="2" xfId="0" applyFont="1" applyFill="1" applyBorder="1" applyProtection="1">
      <protection hidden="1"/>
    </xf>
    <xf numFmtId="0" fontId="8" fillId="2" borderId="15" xfId="0" applyFont="1" applyFill="1" applyBorder="1" applyProtection="1">
      <protection hidden="1"/>
    </xf>
    <xf numFmtId="0" fontId="8" fillId="2" borderId="5" xfId="0" applyFont="1" applyFill="1" applyBorder="1" applyProtection="1">
      <protection hidden="1"/>
    </xf>
    <xf numFmtId="0" fontId="8" fillId="4" borderId="0" xfId="0" applyFont="1" applyFill="1" applyBorder="1" applyProtection="1">
      <protection hidden="1"/>
    </xf>
    <xf numFmtId="8" fontId="8" fillId="4" borderId="0" xfId="1" applyFont="1" applyFill="1" applyBorder="1" applyProtection="1">
      <protection hidden="1"/>
    </xf>
    <xf numFmtId="0" fontId="8" fillId="2" borderId="11" xfId="0" applyFont="1" applyFill="1" applyBorder="1" applyAlignment="1" applyProtection="1">
      <alignment horizontal="right"/>
      <protection hidden="1"/>
    </xf>
    <xf numFmtId="9" fontId="8" fillId="5" borderId="7" xfId="2" applyFont="1" applyFill="1" applyBorder="1" applyAlignment="1" applyProtection="1">
      <alignment horizontal="center"/>
      <protection hidden="1"/>
    </xf>
    <xf numFmtId="8" fontId="8" fillId="5" borderId="7" xfId="1" applyFont="1" applyFill="1" applyBorder="1" applyAlignment="1" applyProtection="1">
      <alignment horizontal="center"/>
      <protection hidden="1"/>
    </xf>
    <xf numFmtId="8" fontId="8" fillId="5" borderId="7" xfId="1" applyFont="1" applyFill="1" applyBorder="1" applyProtection="1">
      <protection hidden="1"/>
    </xf>
    <xf numFmtId="0" fontId="5" fillId="2" borderId="11" xfId="0" applyFont="1" applyFill="1" applyBorder="1" applyAlignment="1" applyProtection="1">
      <alignment horizontal="left"/>
      <protection locked="0"/>
    </xf>
    <xf numFmtId="0" fontId="8" fillId="2" borderId="9" xfId="0" applyFont="1" applyFill="1" applyBorder="1" applyProtection="1">
      <protection locked="0"/>
    </xf>
    <xf numFmtId="0" fontId="8" fillId="2" borderId="12" xfId="0" applyFont="1" applyFill="1" applyBorder="1" applyProtection="1">
      <protection locked="0"/>
    </xf>
    <xf numFmtId="0" fontId="8" fillId="2" borderId="8" xfId="0" applyFont="1" applyFill="1" applyBorder="1" applyAlignment="1" applyProtection="1">
      <alignment horizontal="right"/>
      <protection locked="0"/>
    </xf>
    <xf numFmtId="8" fontId="8" fillId="2" borderId="1" xfId="1" applyFont="1" applyFill="1" applyBorder="1" applyProtection="1">
      <protection locked="0"/>
    </xf>
    <xf numFmtId="0" fontId="5" fillId="2" borderId="11" xfId="0" applyFont="1" applyFill="1" applyBorder="1" applyProtection="1">
      <protection hidden="1"/>
    </xf>
    <xf numFmtId="0" fontId="8" fillId="6" borderId="11" xfId="0" applyFont="1" applyFill="1" applyBorder="1" applyProtection="1">
      <protection hidden="1"/>
    </xf>
    <xf numFmtId="0" fontId="8" fillId="6" borderId="13" xfId="0" applyFont="1" applyFill="1" applyBorder="1" applyProtection="1">
      <protection hidden="1"/>
    </xf>
    <xf numFmtId="0" fontId="5" fillId="6" borderId="11" xfId="0" applyFont="1" applyFill="1" applyBorder="1" applyProtection="1">
      <protection hidden="1"/>
    </xf>
    <xf numFmtId="0" fontId="5" fillId="6" borderId="11" xfId="0" applyFont="1" applyFill="1" applyBorder="1" applyProtection="1">
      <protection locked="0"/>
    </xf>
    <xf numFmtId="0" fontId="8" fillId="6" borderId="13" xfId="0" applyFont="1" applyFill="1" applyBorder="1" applyProtection="1">
      <protection locked="0"/>
    </xf>
    <xf numFmtId="0" fontId="8" fillId="6" borderId="11" xfId="0" applyFont="1" applyFill="1" applyBorder="1" applyProtection="1">
      <protection locked="0"/>
    </xf>
    <xf numFmtId="0" fontId="8" fillId="6" borderId="8" xfId="0" applyFont="1" applyFill="1" applyBorder="1" applyAlignment="1" applyProtection="1">
      <alignment horizontal="right"/>
      <protection locked="0"/>
    </xf>
    <xf numFmtId="8" fontId="8" fillId="6" borderId="1" xfId="1" applyFont="1" applyFill="1" applyBorder="1" applyProtection="1">
      <protection locked="0"/>
    </xf>
    <xf numFmtId="0" fontId="8" fillId="6" borderId="1" xfId="0" applyFont="1" applyFill="1" applyBorder="1" applyProtection="1">
      <protection locked="0"/>
    </xf>
    <xf numFmtId="0" fontId="8" fillId="6" borderId="14" xfId="0" applyFont="1" applyFill="1" applyBorder="1" applyProtection="1">
      <protection locked="0"/>
    </xf>
    <xf numFmtId="0" fontId="8" fillId="2" borderId="8" xfId="0" applyFont="1" applyFill="1" applyBorder="1" applyAlignment="1" applyProtection="1">
      <alignment horizontal="right"/>
      <protection hidden="1"/>
    </xf>
    <xf numFmtId="8" fontId="8" fillId="2" borderId="1" xfId="1" applyFont="1" applyFill="1" applyBorder="1" applyProtection="1">
      <protection hidden="1"/>
    </xf>
    <xf numFmtId="0" fontId="8" fillId="4" borderId="11" xfId="0" applyFont="1" applyFill="1" applyBorder="1" applyProtection="1">
      <protection hidden="1"/>
    </xf>
    <xf numFmtId="0" fontId="8" fillId="4" borderId="13" xfId="0" applyFont="1" applyFill="1" applyBorder="1" applyProtection="1">
      <protection hidden="1"/>
    </xf>
    <xf numFmtId="44" fontId="8" fillId="5" borderId="5" xfId="1" applyNumberFormat="1" applyFont="1" applyFill="1" applyBorder="1" applyAlignment="1" applyProtection="1">
      <alignment horizontal="left"/>
      <protection hidden="1"/>
    </xf>
    <xf numFmtId="164" fontId="8" fillId="5" borderId="22" xfId="2" applyNumberFormat="1" applyFont="1" applyFill="1" applyBorder="1" applyAlignment="1" applyProtection="1">
      <alignment horizontal="center"/>
      <protection hidden="1"/>
    </xf>
    <xf numFmtId="164" fontId="8" fillId="5" borderId="10" xfId="2" applyNumberFormat="1" applyFont="1" applyFill="1" applyBorder="1" applyAlignment="1" applyProtection="1">
      <alignment horizontal="center"/>
      <protection hidden="1"/>
    </xf>
    <xf numFmtId="0" fontId="8" fillId="2" borderId="2" xfId="0" applyFont="1" applyFill="1" applyBorder="1" applyProtection="1">
      <protection locked="0"/>
    </xf>
    <xf numFmtId="0" fontId="8" fillId="2" borderId="15" xfId="0" applyFont="1" applyFill="1" applyBorder="1" applyProtection="1">
      <protection locked="0"/>
    </xf>
    <xf numFmtId="44" fontId="8" fillId="5" borderId="5" xfId="1" applyNumberFormat="1" applyFont="1" applyFill="1" applyBorder="1" applyAlignment="1" applyProtection="1">
      <protection hidden="1"/>
    </xf>
    <xf numFmtId="44" fontId="8" fillId="5" borderId="2" xfId="1" applyNumberFormat="1" applyFont="1" applyFill="1" applyBorder="1" applyAlignment="1" applyProtection="1">
      <protection hidden="1"/>
    </xf>
    <xf numFmtId="0" fontId="8" fillId="2" borderId="2"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164" fontId="8" fillId="2" borderId="10" xfId="2" applyNumberFormat="1" applyFont="1" applyFill="1" applyBorder="1" applyProtection="1">
      <protection hidden="1"/>
    </xf>
    <xf numFmtId="164" fontId="8" fillId="2" borderId="9" xfId="2" applyNumberFormat="1" applyFont="1" applyFill="1" applyBorder="1" applyProtection="1">
      <protection hidden="1"/>
    </xf>
    <xf numFmtId="164" fontId="8" fillId="2" borderId="12" xfId="2" applyNumberFormat="1" applyFont="1" applyFill="1" applyBorder="1" applyProtection="1">
      <protection hidden="1"/>
    </xf>
    <xf numFmtId="0" fontId="8" fillId="4" borderId="0" xfId="0" applyFont="1" applyFill="1" applyBorder="1" applyAlignment="1" applyProtection="1">
      <alignment horizontal="center"/>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8" fillId="0" borderId="7" xfId="0" applyFont="1" applyFill="1" applyBorder="1" applyAlignment="1" applyProtection="1">
      <alignment horizontal="center"/>
      <protection locked="0"/>
    </xf>
    <xf numFmtId="0" fontId="8" fillId="0" borderId="7" xfId="0" applyFont="1" applyFill="1" applyBorder="1" applyAlignment="1" applyProtection="1">
      <alignment horizontal="center"/>
      <protection hidden="1"/>
    </xf>
    <xf numFmtId="0" fontId="8" fillId="2" borderId="11" xfId="0" applyFont="1" applyFill="1" applyBorder="1" applyAlignment="1" applyProtection="1">
      <alignment horizontal="right"/>
      <protection locked="0"/>
    </xf>
    <xf numFmtId="0" fontId="22" fillId="11" borderId="7" xfId="4" applyFont="1" applyBorder="1" applyAlignment="1" applyProtection="1">
      <alignment horizontal="center" wrapText="1"/>
      <protection locked="0"/>
    </xf>
    <xf numFmtId="0" fontId="14" fillId="3" borderId="2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protection hidden="1"/>
    </xf>
    <xf numFmtId="0" fontId="14" fillId="3" borderId="1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vertical="center"/>
      <protection hidden="1"/>
    </xf>
    <xf numFmtId="0" fontId="19" fillId="4" borderId="0" xfId="0" applyFont="1" applyFill="1" applyProtection="1">
      <protection hidden="1"/>
    </xf>
    <xf numFmtId="0" fontId="17" fillId="4" borderId="0" xfId="0" applyFont="1" applyFill="1" applyProtection="1">
      <protection hidden="1"/>
    </xf>
    <xf numFmtId="0" fontId="20" fillId="4" borderId="0" xfId="0" applyFont="1" applyFill="1" applyProtection="1">
      <protection hidden="1"/>
    </xf>
    <xf numFmtId="0" fontId="17" fillId="8" borderId="0" xfId="0" applyFont="1" applyFill="1" applyProtection="1">
      <protection hidden="1"/>
    </xf>
    <xf numFmtId="0" fontId="0" fillId="8" borderId="0" xfId="0" applyFill="1" applyProtection="1">
      <protection hidden="1"/>
    </xf>
    <xf numFmtId="0" fontId="0" fillId="4" borderId="0" xfId="0" applyFont="1" applyFill="1" applyProtection="1">
      <protection hidden="1"/>
    </xf>
    <xf numFmtId="0" fontId="26" fillId="3" borderId="7" xfId="0" applyFont="1" applyFill="1" applyBorder="1" applyAlignment="1" applyProtection="1">
      <alignment horizontal="center" vertical="center"/>
      <protection hidden="1"/>
    </xf>
    <xf numFmtId="0" fontId="14" fillId="3" borderId="7" xfId="0" applyFont="1" applyFill="1" applyBorder="1" applyProtection="1">
      <protection hidden="1"/>
    </xf>
    <xf numFmtId="164" fontId="17" fillId="4" borderId="7" xfId="0" applyNumberFormat="1" applyFont="1" applyFill="1" applyBorder="1" applyAlignment="1" applyProtection="1">
      <alignment horizontal="center"/>
      <protection hidden="1"/>
    </xf>
    <xf numFmtId="166" fontId="17" fillId="4" borderId="0" xfId="0" applyNumberFormat="1" applyFont="1" applyFill="1" applyProtection="1">
      <protection hidden="1"/>
    </xf>
    <xf numFmtId="164" fontId="17" fillId="7" borderId="7" xfId="0" applyNumberFormat="1" applyFont="1" applyFill="1" applyBorder="1" applyAlignment="1" applyProtection="1">
      <alignment horizontal="center"/>
      <protection hidden="1"/>
    </xf>
    <xf numFmtId="0" fontId="14" fillId="3" borderId="7" xfId="0" applyFont="1" applyFill="1" applyBorder="1" applyAlignment="1" applyProtection="1">
      <alignment horizontal="left"/>
      <protection hidden="1"/>
    </xf>
    <xf numFmtId="166" fontId="17" fillId="8" borderId="15" xfId="0" applyNumberFormat="1" applyFont="1" applyFill="1" applyBorder="1" applyAlignment="1" applyProtection="1">
      <alignment horizontal="center"/>
      <protection hidden="1"/>
    </xf>
    <xf numFmtId="0" fontId="22" fillId="4" borderId="0" xfId="0" applyFont="1" applyFill="1" applyAlignment="1" applyProtection="1">
      <alignment horizontal="left"/>
      <protection hidden="1"/>
    </xf>
    <xf numFmtId="0" fontId="22" fillId="4" borderId="0" xfId="0" applyFont="1" applyFill="1" applyAlignment="1" applyProtection="1">
      <protection hidden="1"/>
    </xf>
    <xf numFmtId="164" fontId="17" fillId="4" borderId="7" xfId="0" applyNumberFormat="1" applyFont="1" applyFill="1" applyBorder="1" applyAlignment="1" applyProtection="1">
      <alignment horizontal="center"/>
      <protection locked="0" hidden="1"/>
    </xf>
    <xf numFmtId="166" fontId="17" fillId="9" borderId="7" xfId="0" applyNumberFormat="1" applyFont="1" applyFill="1" applyBorder="1" applyAlignment="1" applyProtection="1">
      <alignment horizontal="center"/>
      <protection locked="0" hidden="1"/>
    </xf>
    <xf numFmtId="0" fontId="14" fillId="3" borderId="7" xfId="0" applyFont="1" applyFill="1" applyBorder="1" applyAlignment="1" applyProtection="1">
      <alignment horizontal="center"/>
      <protection locked="0" hidden="1"/>
    </xf>
    <xf numFmtId="0" fontId="17" fillId="4" borderId="0" xfId="0" applyFont="1" applyFill="1" applyBorder="1" applyProtection="1">
      <protection hidden="1"/>
    </xf>
    <xf numFmtId="0" fontId="17" fillId="4" borderId="28" xfId="0" applyFont="1" applyFill="1" applyBorder="1" applyAlignment="1" applyProtection="1">
      <alignment wrapText="1"/>
      <protection hidden="1"/>
    </xf>
    <xf numFmtId="0" fontId="17" fillId="4" borderId="0" xfId="0" applyFont="1" applyFill="1" applyBorder="1" applyAlignment="1" applyProtection="1">
      <alignment horizontal="center"/>
      <protection hidden="1"/>
    </xf>
    <xf numFmtId="0" fontId="26" fillId="3" borderId="27" xfId="0" applyFont="1" applyFill="1" applyBorder="1" applyAlignment="1" applyProtection="1">
      <alignment horizontal="center" vertical="center"/>
      <protection hidden="1"/>
    </xf>
    <xf numFmtId="0" fontId="17" fillId="4" borderId="28" xfId="0" applyFont="1" applyFill="1" applyBorder="1" applyProtection="1">
      <protection hidden="1"/>
    </xf>
    <xf numFmtId="164" fontId="17" fillId="4" borderId="27" xfId="0" applyNumberFormat="1" applyFont="1" applyFill="1" applyBorder="1" applyAlignment="1" applyProtection="1">
      <alignment horizontal="center"/>
      <protection locked="0" hidden="1"/>
    </xf>
    <xf numFmtId="166" fontId="17" fillId="4" borderId="0" xfId="0" applyNumberFormat="1" applyFont="1" applyFill="1" applyBorder="1" applyProtection="1">
      <protection hidden="1"/>
    </xf>
    <xf numFmtId="0" fontId="17" fillId="7" borderId="28" xfId="0" applyFont="1" applyFill="1" applyBorder="1" applyProtection="1">
      <protection hidden="1"/>
    </xf>
    <xf numFmtId="164" fontId="17" fillId="4" borderId="27" xfId="0" applyNumberFormat="1" applyFont="1" applyFill="1" applyBorder="1" applyAlignment="1" applyProtection="1">
      <alignment horizontal="center"/>
      <protection hidden="1"/>
    </xf>
    <xf numFmtId="0" fontId="22" fillId="4" borderId="4" xfId="0" applyFont="1" applyFill="1" applyBorder="1" applyAlignment="1" applyProtection="1">
      <alignment horizontal="left" wrapText="1"/>
      <protection hidden="1"/>
    </xf>
    <xf numFmtId="0" fontId="22" fillId="4" borderId="0" xfId="0" applyFont="1" applyFill="1" applyBorder="1" applyAlignment="1" applyProtection="1">
      <alignment horizontal="left" wrapText="1"/>
      <protection hidden="1"/>
    </xf>
    <xf numFmtId="0" fontId="17" fillId="4" borderId="4" xfId="0" applyFont="1" applyFill="1" applyBorder="1" applyProtection="1">
      <protection hidden="1"/>
    </xf>
    <xf numFmtId="0" fontId="17" fillId="4" borderId="18" xfId="0" applyFont="1" applyFill="1" applyBorder="1" applyProtection="1">
      <protection hidden="1"/>
    </xf>
    <xf numFmtId="0" fontId="14" fillId="3" borderId="28" xfId="0" applyFont="1" applyFill="1" applyBorder="1" applyProtection="1">
      <protection hidden="1"/>
    </xf>
    <xf numFmtId="0" fontId="14" fillId="3" borderId="30" xfId="0" applyFont="1" applyFill="1" applyBorder="1" applyProtection="1">
      <protection hidden="1"/>
    </xf>
    <xf numFmtId="166" fontId="17" fillId="8" borderId="31" xfId="0" applyNumberFormat="1" applyFont="1" applyFill="1" applyBorder="1" applyAlignment="1" applyProtection="1">
      <alignment horizontal="center"/>
      <protection hidden="1"/>
    </xf>
    <xf numFmtId="166" fontId="17" fillId="4" borderId="3" xfId="0" applyNumberFormat="1" applyFont="1" applyFill="1" applyBorder="1" applyProtection="1">
      <protection hidden="1"/>
    </xf>
    <xf numFmtId="0" fontId="17" fillId="4" borderId="3" xfId="0" applyFont="1" applyFill="1" applyBorder="1" applyProtection="1">
      <protection hidden="1"/>
    </xf>
    <xf numFmtId="0" fontId="17" fillId="4" borderId="20" xfId="0" applyFont="1" applyFill="1" applyBorder="1" applyProtection="1">
      <protection hidden="1"/>
    </xf>
    <xf numFmtId="0" fontId="28" fillId="4" borderId="16" xfId="0" applyFont="1" applyFill="1" applyBorder="1" applyProtection="1">
      <protection hidden="1"/>
    </xf>
    <xf numFmtId="0" fontId="17" fillId="4" borderId="17" xfId="0" applyFont="1" applyFill="1" applyBorder="1" applyProtection="1">
      <protection hidden="1"/>
    </xf>
    <xf numFmtId="0" fontId="14" fillId="4" borderId="0" xfId="0" applyFont="1" applyFill="1" applyBorder="1" applyAlignment="1" applyProtection="1">
      <alignment horizontal="center"/>
      <protection hidden="1"/>
    </xf>
    <xf numFmtId="0" fontId="14" fillId="4" borderId="18" xfId="0" applyFont="1" applyFill="1" applyBorder="1" applyAlignment="1" applyProtection="1">
      <alignment horizontal="center"/>
      <protection hidden="1"/>
    </xf>
    <xf numFmtId="0" fontId="14" fillId="4" borderId="0" xfId="0" applyFont="1" applyFill="1" applyBorder="1" applyProtection="1">
      <protection hidden="1"/>
    </xf>
    <xf numFmtId="0" fontId="17" fillId="4" borderId="17" xfId="0" applyFont="1" applyFill="1" applyBorder="1" applyAlignment="1" applyProtection="1">
      <alignment horizontal="center"/>
      <protection hidden="1"/>
    </xf>
    <xf numFmtId="9" fontId="8" fillId="5" borderId="26" xfId="4" applyNumberFormat="1" applyFont="1" applyFill="1" applyBorder="1" applyAlignment="1" applyProtection="1">
      <alignment horizontal="center"/>
    </xf>
    <xf numFmtId="0" fontId="17" fillId="4" borderId="34" xfId="0" applyFont="1" applyFill="1" applyBorder="1" applyAlignment="1" applyProtection="1">
      <alignment wrapText="1"/>
      <protection hidden="1"/>
    </xf>
    <xf numFmtId="0" fontId="22" fillId="4" borderId="0" xfId="0" applyFont="1" applyFill="1" applyProtection="1">
      <protection hidden="1"/>
    </xf>
    <xf numFmtId="0" fontId="28" fillId="13" borderId="16" xfId="0" applyFont="1" applyFill="1" applyBorder="1" applyProtection="1">
      <protection hidden="1"/>
    </xf>
    <xf numFmtId="165" fontId="0" fillId="4" borderId="0" xfId="0" applyNumberFormat="1" applyFont="1" applyFill="1" applyProtection="1">
      <protection hidden="1"/>
    </xf>
    <xf numFmtId="166" fontId="8" fillId="4" borderId="8" xfId="2" applyNumberFormat="1" applyFont="1" applyFill="1" applyBorder="1" applyAlignment="1" applyProtection="1">
      <alignment horizontal="center"/>
      <protection hidden="1"/>
    </xf>
    <xf numFmtId="166" fontId="8" fillId="4" borderId="5" xfId="2" applyNumberFormat="1" applyFont="1" applyFill="1" applyBorder="1" applyAlignment="1" applyProtection="1">
      <alignment horizontal="center"/>
      <protection hidden="1"/>
    </xf>
    <xf numFmtId="0" fontId="4" fillId="4" borderId="0" xfId="0" applyFont="1" applyFill="1"/>
    <xf numFmtId="0" fontId="0" fillId="4" borderId="0" xfId="0" applyFill="1"/>
    <xf numFmtId="0" fontId="29" fillId="4" borderId="0" xfId="0" applyFont="1" applyFill="1"/>
    <xf numFmtId="8" fontId="8" fillId="4" borderId="5"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8" fontId="8" fillId="4" borderId="2" xfId="1"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7" fillId="3" borderId="7" xfId="0" applyFont="1" applyFill="1" applyBorder="1" applyAlignment="1" applyProtection="1">
      <alignment horizontal="center" wrapText="1"/>
      <protection locked="0"/>
    </xf>
    <xf numFmtId="0" fontId="8" fillId="2" borderId="11" xfId="0" applyFont="1" applyFill="1" applyBorder="1" applyProtection="1">
      <protection locked="0"/>
    </xf>
    <xf numFmtId="8" fontId="8" fillId="3" borderId="15" xfId="1" applyFont="1" applyFill="1" applyBorder="1" applyAlignment="1" applyProtection="1">
      <protection locked="0"/>
    </xf>
    <xf numFmtId="0" fontId="8" fillId="4" borderId="8" xfId="0" applyFont="1" applyFill="1" applyBorder="1" applyAlignment="1" applyProtection="1">
      <protection locked="0"/>
    </xf>
    <xf numFmtId="0" fontId="22" fillId="11" borderId="6" xfId="4" applyFont="1" applyBorder="1" applyAlignment="1" applyProtection="1">
      <alignment horizontal="center" wrapText="1"/>
      <protection locked="0"/>
    </xf>
    <xf numFmtId="9" fontId="8" fillId="4" borderId="22" xfId="2" applyFont="1" applyFill="1" applyBorder="1" applyAlignment="1" applyProtection="1">
      <alignment horizontal="center"/>
      <protection locked="0"/>
    </xf>
    <xf numFmtId="166" fontId="8" fillId="4" borderId="10" xfId="2" applyNumberFormat="1" applyFont="1" applyFill="1" applyBorder="1" applyAlignment="1" applyProtection="1">
      <alignment horizontal="center"/>
      <protection locked="0"/>
    </xf>
    <xf numFmtId="1" fontId="8" fillId="4" borderId="10" xfId="2" applyNumberFormat="1" applyFont="1" applyFill="1" applyBorder="1" applyAlignment="1" applyProtection="1">
      <alignment horizontal="center"/>
      <protection locked="0"/>
    </xf>
    <xf numFmtId="1" fontId="8" fillId="4" borderId="8" xfId="0" applyNumberFormat="1"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8" fontId="8" fillId="3" borderId="9" xfId="1" applyFont="1" applyFill="1" applyBorder="1" applyAlignment="1" applyProtection="1">
      <alignment horizontal="left"/>
      <protection locked="0"/>
    </xf>
    <xf numFmtId="8" fontId="8" fillId="3" borderId="12" xfId="1" applyFont="1" applyFill="1" applyBorder="1" applyAlignment="1" applyProtection="1">
      <alignment horizontal="left"/>
      <protection locked="0"/>
    </xf>
    <xf numFmtId="0" fontId="8" fillId="3" borderId="2" xfId="0" applyFont="1" applyFill="1" applyBorder="1" applyAlignment="1" applyProtection="1">
      <alignment horizontal="center"/>
      <protection locked="0"/>
    </xf>
    <xf numFmtId="1" fontId="8" fillId="3" borderId="2" xfId="0" applyNumberFormat="1" applyFont="1" applyFill="1" applyBorder="1" applyAlignment="1" applyProtection="1">
      <alignment horizontal="center"/>
      <protection locked="0"/>
    </xf>
    <xf numFmtId="167" fontId="8" fillId="3" borderId="2" xfId="0" applyNumberFormat="1" applyFont="1" applyFill="1" applyBorder="1" applyAlignment="1" applyProtection="1">
      <alignment horizontal="center"/>
      <protection locked="0"/>
    </xf>
    <xf numFmtId="8" fontId="8" fillId="3" borderId="2" xfId="1" applyFont="1" applyFill="1" applyBorder="1" applyAlignment="1" applyProtection="1">
      <protection locked="0"/>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1" fontId="8" fillId="4" borderId="10" xfId="0" applyNumberFormat="1" applyFont="1" applyFill="1" applyBorder="1" applyAlignment="1" applyProtection="1">
      <alignment horizontal="center"/>
      <protection locked="0"/>
    </xf>
    <xf numFmtId="166" fontId="8" fillId="3" borderId="2" xfId="0" applyNumberFormat="1" applyFont="1" applyFill="1" applyBorder="1" applyAlignment="1" applyProtection="1">
      <alignment horizontal="center"/>
      <protection locked="0"/>
    </xf>
    <xf numFmtId="164" fontId="11" fillId="4" borderId="8" xfId="2" applyNumberFormat="1" applyFont="1" applyFill="1" applyBorder="1" applyAlignment="1" applyProtection="1">
      <alignment horizontal="center"/>
      <protection hidden="1"/>
    </xf>
    <xf numFmtId="166" fontId="8" fillId="4" borderId="1" xfId="0" applyNumberFormat="1" applyFont="1" applyFill="1" applyBorder="1" applyAlignment="1" applyProtection="1">
      <alignment horizontal="center"/>
      <protection locked="0"/>
    </xf>
    <xf numFmtId="166" fontId="8" fillId="4" borderId="2" xfId="0" applyNumberFormat="1" applyFont="1" applyFill="1" applyBorder="1" applyAlignment="1" applyProtection="1">
      <alignment horizontal="center"/>
      <protection locked="0"/>
    </xf>
    <xf numFmtId="166" fontId="8" fillId="4" borderId="9"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8" fillId="4" borderId="10" xfId="0" applyFont="1" applyFill="1" applyBorder="1" applyAlignment="1" applyProtection="1">
      <protection locked="0"/>
    </xf>
    <xf numFmtId="0" fontId="22" fillId="11" borderId="22" xfId="4" applyFont="1" applyBorder="1" applyAlignment="1" applyProtection="1">
      <alignment horizontal="center" wrapText="1"/>
      <protection locked="0"/>
    </xf>
    <xf numFmtId="0" fontId="7" fillId="3" borderId="15" xfId="0" applyFont="1" applyFill="1" applyBorder="1" applyAlignment="1" applyProtection="1">
      <alignment horizontal="center" wrapText="1"/>
      <protection locked="0"/>
    </xf>
    <xf numFmtId="0" fontId="7" fillId="3" borderId="22" xfId="0" applyFont="1" applyFill="1" applyBorder="1" applyAlignment="1" applyProtection="1">
      <alignment horizontal="center"/>
      <protection hidden="1"/>
    </xf>
    <xf numFmtId="8" fontId="8" fillId="14" borderId="2" xfId="1" applyFont="1" applyFill="1" applyBorder="1" applyAlignment="1" applyProtection="1">
      <alignment horizontal="center"/>
      <protection hidden="1"/>
    </xf>
    <xf numFmtId="8" fontId="8" fillId="14" borderId="15" xfId="1" applyFont="1" applyFill="1" applyBorder="1" applyAlignment="1" applyProtection="1">
      <alignment horizontal="center"/>
      <protection hidden="1"/>
    </xf>
    <xf numFmtId="9" fontId="8" fillId="3" borderId="2" xfId="2" applyFont="1" applyFill="1" applyBorder="1" applyProtection="1">
      <protection hidden="1"/>
    </xf>
    <xf numFmtId="0" fontId="7" fillId="3" borderId="2" xfId="0" applyFont="1" applyFill="1" applyBorder="1" applyAlignment="1" applyProtection="1">
      <alignment horizontal="center"/>
      <protection hidden="1"/>
    </xf>
    <xf numFmtId="8" fontId="8" fillId="3" borderId="2" xfId="1" applyFont="1" applyFill="1" applyBorder="1" applyAlignment="1" applyProtection="1">
      <alignment horizontal="center"/>
      <protection hidden="1"/>
    </xf>
    <xf numFmtId="8" fontId="8" fillId="3" borderId="15" xfId="1" applyFont="1" applyFill="1" applyBorder="1" applyAlignment="1" applyProtection="1">
      <alignment horizontal="center"/>
      <protection hidden="1"/>
    </xf>
    <xf numFmtId="0" fontId="7" fillId="3" borderId="7" xfId="0" applyFont="1" applyFill="1" applyBorder="1" applyAlignment="1" applyProtection="1">
      <alignment horizontal="center"/>
      <protection hidden="1"/>
    </xf>
    <xf numFmtId="169" fontId="8" fillId="4" borderId="8" xfId="2" applyNumberFormat="1" applyFont="1" applyFill="1" applyBorder="1" applyAlignment="1" applyProtection="1">
      <alignment horizontal="center"/>
      <protection locked="0"/>
    </xf>
    <xf numFmtId="169" fontId="8" fillId="4" borderId="5" xfId="2" applyNumberFormat="1" applyFont="1" applyFill="1" applyBorder="1" applyAlignment="1" applyProtection="1">
      <alignment horizontal="center"/>
      <protection locked="0"/>
    </xf>
    <xf numFmtId="169" fontId="8" fillId="4" borderId="10" xfId="2" applyNumberFormat="1" applyFont="1" applyFill="1" applyBorder="1" applyAlignment="1" applyProtection="1">
      <alignment horizontal="center"/>
      <protection locked="0"/>
    </xf>
    <xf numFmtId="169" fontId="8" fillId="4" borderId="8" xfId="0" applyNumberFormat="1" applyFont="1" applyFill="1" applyBorder="1" applyAlignment="1" applyProtection="1">
      <alignment horizontal="center"/>
      <protection locked="0"/>
    </xf>
    <xf numFmtId="169" fontId="8" fillId="4" borderId="5" xfId="0" applyNumberFormat="1" applyFont="1" applyFill="1" applyBorder="1" applyAlignment="1" applyProtection="1">
      <alignment horizontal="center"/>
      <protection locked="0"/>
    </xf>
    <xf numFmtId="169" fontId="8" fillId="4" borderId="10" xfId="0" applyNumberFormat="1" applyFont="1" applyFill="1" applyBorder="1" applyAlignment="1" applyProtection="1">
      <alignment horizontal="center"/>
      <protection locked="0"/>
    </xf>
    <xf numFmtId="0" fontId="10" fillId="3" borderId="5" xfId="0" applyFont="1" applyFill="1" applyBorder="1" applyAlignment="1" applyProtection="1"/>
    <xf numFmtId="0" fontId="9" fillId="3" borderId="5" xfId="0" applyFont="1" applyFill="1" applyBorder="1" applyAlignment="1" applyProtection="1">
      <alignment vertical="center"/>
    </xf>
    <xf numFmtId="0" fontId="7" fillId="3" borderId="6" xfId="0" applyFont="1" applyFill="1" applyBorder="1" applyAlignment="1" applyProtection="1">
      <alignment horizontal="center"/>
    </xf>
    <xf numFmtId="0" fontId="7" fillId="3" borderId="22" xfId="0" applyFont="1" applyFill="1" applyBorder="1" applyAlignment="1" applyProtection="1"/>
    <xf numFmtId="0" fontId="7" fillId="3" borderId="12" xfId="0" applyFont="1" applyFill="1" applyBorder="1" applyAlignment="1" applyProtection="1">
      <alignment wrapText="1"/>
    </xf>
    <xf numFmtId="0" fontId="7" fillId="3" borderId="14" xfId="0" applyFont="1" applyFill="1" applyBorder="1" applyAlignment="1" applyProtection="1">
      <alignment horizontal="center" wrapText="1"/>
    </xf>
    <xf numFmtId="0" fontId="7" fillId="3" borderId="22" xfId="0" applyFont="1" applyFill="1" applyBorder="1" applyAlignment="1" applyProtection="1">
      <alignment wrapText="1"/>
    </xf>
    <xf numFmtId="0" fontId="7" fillId="3" borderId="6" xfId="0" applyFont="1" applyFill="1" applyBorder="1" applyAlignment="1" applyProtection="1">
      <alignment horizontal="center" wrapText="1"/>
    </xf>
    <xf numFmtId="0" fontId="7" fillId="3" borderId="7" xfId="0" applyFont="1" applyFill="1" applyBorder="1" applyAlignment="1" applyProtection="1">
      <alignment horizontal="center" wrapText="1"/>
    </xf>
    <xf numFmtId="0" fontId="7" fillId="3" borderId="13" xfId="0" applyFont="1" applyFill="1" applyBorder="1" applyAlignment="1" applyProtection="1">
      <alignment horizontal="center" wrapText="1"/>
    </xf>
    <xf numFmtId="1" fontId="8" fillId="3" borderId="2" xfId="0" applyNumberFormat="1" applyFont="1" applyFill="1" applyBorder="1" applyAlignment="1" applyProtection="1">
      <alignment horizontal="center"/>
    </xf>
    <xf numFmtId="0" fontId="7" fillId="3" borderId="23" xfId="0" applyFont="1" applyFill="1" applyBorder="1" applyAlignment="1" applyProtection="1">
      <alignment horizontal="center" wrapText="1"/>
    </xf>
    <xf numFmtId="0" fontId="7" fillId="3" borderId="11" xfId="0" applyFont="1" applyFill="1" applyBorder="1" applyAlignment="1" applyProtection="1">
      <alignment horizontal="center" wrapText="1"/>
    </xf>
    <xf numFmtId="0" fontId="7" fillId="3" borderId="7" xfId="0" applyFont="1" applyFill="1" applyBorder="1" applyAlignment="1" applyProtection="1">
      <alignment wrapText="1"/>
    </xf>
    <xf numFmtId="0" fontId="5" fillId="2" borderId="5" xfId="0" applyFont="1" applyFill="1" applyBorder="1" applyAlignment="1" applyProtection="1">
      <alignment horizontal="left"/>
    </xf>
    <xf numFmtId="0" fontId="5" fillId="2" borderId="15" xfId="0" applyFont="1" applyFill="1" applyBorder="1" applyAlignment="1" applyProtection="1">
      <alignment horizontal="left"/>
    </xf>
    <xf numFmtId="0" fontId="8" fillId="4" borderId="11" xfId="0" applyFont="1" applyFill="1" applyBorder="1" applyProtection="1"/>
    <xf numFmtId="0" fontId="8" fillId="4" borderId="0" xfId="0" applyFont="1" applyFill="1" applyBorder="1" applyProtection="1"/>
    <xf numFmtId="0" fontId="9" fillId="3" borderId="5" xfId="0" applyFont="1" applyFill="1" applyBorder="1" applyProtection="1"/>
    <xf numFmtId="8" fontId="7" fillId="3" borderId="7" xfId="1" applyFont="1" applyFill="1" applyBorder="1" applyAlignment="1" applyProtection="1">
      <alignment horizontal="center"/>
    </xf>
    <xf numFmtId="0" fontId="8" fillId="4" borderId="1" xfId="0" applyFont="1" applyFill="1" applyBorder="1" applyProtection="1"/>
    <xf numFmtId="0" fontId="7" fillId="3" borderId="5" xfId="0" applyFont="1" applyFill="1" applyBorder="1" applyProtection="1"/>
    <xf numFmtId="0" fontId="7" fillId="3" borderId="15" xfId="0" applyFont="1" applyFill="1" applyBorder="1" applyProtection="1"/>
    <xf numFmtId="8" fontId="7" fillId="3" borderId="10" xfId="1" applyFont="1" applyFill="1" applyBorder="1" applyAlignment="1" applyProtection="1">
      <alignment horizontal="center"/>
    </xf>
    <xf numFmtId="0" fontId="7" fillId="3" borderId="9" xfId="0" applyFont="1" applyFill="1" applyBorder="1" applyProtection="1"/>
    <xf numFmtId="0" fontId="7" fillId="3" borderId="10" xfId="0" applyFont="1" applyFill="1" applyBorder="1" applyProtection="1"/>
    <xf numFmtId="0" fontId="8" fillId="4" borderId="0" xfId="0" applyFont="1" applyFill="1" applyBorder="1" applyAlignment="1" applyProtection="1">
      <alignment horizontal="center"/>
    </xf>
    <xf numFmtId="0" fontId="8" fillId="4" borderId="1" xfId="0" applyFont="1" applyFill="1" applyBorder="1" applyAlignment="1" applyProtection="1">
      <alignment horizontal="center"/>
    </xf>
    <xf numFmtId="0" fontId="30" fillId="4" borderId="0" xfId="0" applyFont="1" applyFill="1" applyProtection="1">
      <protection hidden="1"/>
    </xf>
    <xf numFmtId="0" fontId="31" fillId="4" borderId="0" xfId="0" applyFont="1" applyFill="1" applyProtection="1">
      <protection hidden="1"/>
    </xf>
    <xf numFmtId="0" fontId="31" fillId="4" borderId="0" xfId="0" applyFont="1" applyFill="1" applyBorder="1" applyProtection="1">
      <protection hidden="1"/>
    </xf>
    <xf numFmtId="0" fontId="31" fillId="4" borderId="0" xfId="0" applyFont="1" applyFill="1" applyBorder="1" applyAlignment="1" applyProtection="1">
      <alignment horizontal="center"/>
      <protection hidden="1"/>
    </xf>
    <xf numFmtId="164" fontId="31" fillId="4" borderId="0" xfId="0" applyNumberFormat="1" applyFont="1" applyFill="1" applyBorder="1" applyAlignment="1" applyProtection="1">
      <alignment horizontal="center"/>
      <protection hidden="1"/>
    </xf>
    <xf numFmtId="166" fontId="31" fillId="4" borderId="0" xfId="0" applyNumberFormat="1" applyFont="1" applyFill="1" applyBorder="1" applyAlignment="1" applyProtection="1">
      <alignment horizontal="center"/>
      <protection hidden="1"/>
    </xf>
    <xf numFmtId="0" fontId="32" fillId="4" borderId="0" xfId="0" applyFont="1" applyFill="1" applyBorder="1" applyAlignment="1" applyProtection="1">
      <alignment horizontal="center"/>
      <protection hidden="1"/>
    </xf>
    <xf numFmtId="168" fontId="31" fillId="4" borderId="0" xfId="0" applyNumberFormat="1" applyFont="1" applyFill="1" applyProtection="1">
      <protection hidden="1"/>
    </xf>
    <xf numFmtId="8" fontId="8" fillId="5" borderId="15" xfId="1" applyFont="1" applyFill="1" applyBorder="1" applyAlignment="1" applyProtection="1">
      <alignment horizontal="center"/>
      <protection hidden="1"/>
    </xf>
    <xf numFmtId="8" fontId="8" fillId="4" borderId="2"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8" fontId="8" fillId="4" borderId="5" xfId="1" applyFont="1" applyFill="1" applyBorder="1" applyAlignment="1" applyProtection="1">
      <alignment horizontal="center"/>
      <protection locked="0"/>
    </xf>
    <xf numFmtId="8" fontId="8" fillId="5" borderId="5" xfId="1" applyFont="1" applyFill="1" applyBorder="1" applyAlignment="1" applyProtection="1">
      <alignment horizontal="center"/>
      <protection hidden="1"/>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0" fontId="10" fillId="3" borderId="5" xfId="0" applyFont="1" applyFill="1" applyBorder="1" applyAlignment="1" applyProtection="1"/>
    <xf numFmtId="0" fontId="8" fillId="0" borderId="7" xfId="0" applyFont="1" applyFill="1" applyBorder="1" applyAlignment="1" applyProtection="1">
      <alignment horizontal="center"/>
      <protection locked="0"/>
    </xf>
    <xf numFmtId="8" fontId="8" fillId="5" borderId="8" xfId="1" applyFont="1" applyFill="1" applyBorder="1" applyAlignment="1" applyProtection="1">
      <alignment horizontal="center"/>
      <protection hidden="1"/>
    </xf>
    <xf numFmtId="8" fontId="8" fillId="5" borderId="14" xfId="1" applyFont="1" applyFill="1" applyBorder="1" applyAlignment="1" applyProtection="1">
      <alignment horizontal="center"/>
      <protection hidden="1"/>
    </xf>
    <xf numFmtId="0" fontId="7" fillId="3" borderId="7" xfId="0" applyFont="1" applyFill="1" applyBorder="1" applyAlignment="1" applyProtection="1">
      <alignment horizontal="center" wrapText="1"/>
    </xf>
    <xf numFmtId="0" fontId="7" fillId="3" borderId="6" xfId="0" applyFont="1" applyFill="1" applyBorder="1" applyAlignment="1" applyProtection="1">
      <alignment horizontal="center"/>
    </xf>
    <xf numFmtId="0" fontId="7" fillId="3" borderId="13" xfId="0" applyFont="1" applyFill="1" applyBorder="1" applyAlignment="1" applyProtection="1">
      <alignment horizontal="center" wrapText="1"/>
    </xf>
    <xf numFmtId="0" fontId="7" fillId="3" borderId="14" xfId="0" applyFont="1" applyFill="1" applyBorder="1" applyAlignment="1" applyProtection="1">
      <alignment horizontal="center" wrapText="1"/>
    </xf>
    <xf numFmtId="0" fontId="7" fillId="3" borderId="23" xfId="0" applyFont="1" applyFill="1" applyBorder="1" applyAlignment="1" applyProtection="1">
      <alignment horizontal="center" wrapText="1"/>
    </xf>
    <xf numFmtId="0" fontId="7" fillId="3" borderId="6" xfId="0" applyFont="1" applyFill="1" applyBorder="1" applyAlignment="1" applyProtection="1">
      <alignment horizontal="center" wrapText="1"/>
    </xf>
    <xf numFmtId="164" fontId="11" fillId="4" borderId="10" xfId="2" applyNumberFormat="1" applyFont="1" applyFill="1" applyBorder="1" applyAlignment="1" applyProtection="1">
      <alignment horizontal="center"/>
      <protection hidden="1"/>
    </xf>
    <xf numFmtId="164" fontId="11" fillId="2" borderId="22" xfId="2" applyNumberFormat="1" applyFont="1" applyFill="1" applyBorder="1" applyAlignment="1" applyProtection="1">
      <alignment horizontal="center"/>
      <protection hidden="1"/>
    </xf>
    <xf numFmtId="8" fontId="8" fillId="4" borderId="5"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0" fontId="10" fillId="3" borderId="5" xfId="0" applyFont="1" applyFill="1" applyBorder="1" applyAlignment="1" applyProtection="1">
      <alignment horizontal="left" indent="4"/>
    </xf>
    <xf numFmtId="0" fontId="10" fillId="3" borderId="15" xfId="0" applyFont="1" applyFill="1" applyBorder="1" applyAlignment="1" applyProtection="1">
      <alignment horizontal="left" indent="4"/>
    </xf>
    <xf numFmtId="8" fontId="8" fillId="4" borderId="2" xfId="1" applyFont="1" applyFill="1" applyBorder="1" applyAlignment="1" applyProtection="1">
      <alignment horizontal="center"/>
      <protection locked="0"/>
    </xf>
    <xf numFmtId="8" fontId="8" fillId="4" borderId="8" xfId="1" applyFont="1" applyFill="1" applyBorder="1" applyAlignment="1" applyProtection="1">
      <alignment horizontal="center"/>
      <protection locked="0"/>
    </xf>
    <xf numFmtId="8" fontId="8" fillId="4" borderId="14" xfId="1" applyFont="1" applyFill="1" applyBorder="1" applyAlignment="1" applyProtection="1">
      <alignment horizontal="center"/>
      <protection locked="0"/>
    </xf>
    <xf numFmtId="0" fontId="10" fillId="3" borderId="5" xfId="0" applyFont="1" applyFill="1" applyBorder="1" applyAlignment="1" applyProtection="1">
      <alignment horizontal="left" indent="2"/>
    </xf>
    <xf numFmtId="0" fontId="10" fillId="3" borderId="2" xfId="0" applyFont="1" applyFill="1" applyBorder="1" applyAlignment="1" applyProtection="1">
      <alignment horizontal="left" indent="2"/>
    </xf>
    <xf numFmtId="165" fontId="8" fillId="5" borderId="5" xfId="1" applyNumberFormat="1" applyFont="1" applyFill="1" applyBorder="1" applyAlignment="1" applyProtection="1">
      <alignment horizontal="center" wrapText="1"/>
      <protection hidden="1"/>
    </xf>
    <xf numFmtId="165" fontId="8" fillId="5" borderId="15" xfId="1" applyNumberFormat="1" applyFont="1" applyFill="1" applyBorder="1" applyAlignment="1" applyProtection="1">
      <alignment horizontal="center" wrapText="1"/>
      <protection hidden="1"/>
    </xf>
    <xf numFmtId="165" fontId="8" fillId="14" borderId="5" xfId="1" applyNumberFormat="1" applyFont="1" applyFill="1" applyBorder="1" applyAlignment="1" applyProtection="1">
      <alignment horizontal="center" wrapText="1"/>
      <protection hidden="1"/>
    </xf>
    <xf numFmtId="165" fontId="8" fillId="14" borderId="2" xfId="1" applyNumberFormat="1" applyFont="1" applyFill="1" applyBorder="1" applyAlignment="1" applyProtection="1">
      <alignment horizontal="center" wrapText="1"/>
      <protection hidden="1"/>
    </xf>
    <xf numFmtId="165" fontId="8" fillId="5" borderId="8" xfId="1" applyNumberFormat="1" applyFont="1" applyFill="1" applyBorder="1" applyAlignment="1" applyProtection="1">
      <alignment horizontal="center" wrapText="1"/>
      <protection hidden="1"/>
    </xf>
    <xf numFmtId="165" fontId="8" fillId="5" borderId="14" xfId="1" applyNumberFormat="1" applyFont="1" applyFill="1" applyBorder="1" applyAlignment="1" applyProtection="1">
      <alignment horizontal="center" wrapText="1"/>
      <protection hidden="1"/>
    </xf>
    <xf numFmtId="165" fontId="8" fillId="5" borderId="10" xfId="1" applyNumberFormat="1" applyFont="1" applyFill="1" applyBorder="1" applyAlignment="1" applyProtection="1">
      <alignment horizontal="center" wrapText="1"/>
      <protection hidden="1"/>
    </xf>
    <xf numFmtId="165" fontId="8" fillId="5" borderId="12" xfId="1" applyNumberFormat="1" applyFont="1" applyFill="1" applyBorder="1" applyAlignment="1" applyProtection="1">
      <alignment horizontal="center" wrapText="1"/>
      <protection hidden="1"/>
    </xf>
    <xf numFmtId="0" fontId="10" fillId="3" borderId="8" xfId="0" applyFont="1" applyFill="1" applyBorder="1" applyAlignment="1" applyProtection="1">
      <alignment horizontal="left" indent="2"/>
    </xf>
    <xf numFmtId="0" fontId="10" fillId="3" borderId="1" xfId="0" applyFont="1" applyFill="1" applyBorder="1" applyAlignment="1" applyProtection="1">
      <alignment horizontal="left" indent="2"/>
    </xf>
    <xf numFmtId="0" fontId="10" fillId="3" borderId="10" xfId="0" applyFont="1" applyFill="1" applyBorder="1" applyAlignment="1" applyProtection="1">
      <alignment horizontal="left" indent="2"/>
    </xf>
    <xf numFmtId="0" fontId="10" fillId="3" borderId="9" xfId="0" applyFont="1" applyFill="1" applyBorder="1" applyAlignment="1" applyProtection="1">
      <alignment horizontal="left" indent="2"/>
    </xf>
    <xf numFmtId="0" fontId="10" fillId="3" borderId="5" xfId="0" applyFont="1" applyFill="1" applyBorder="1" applyAlignment="1" applyProtection="1"/>
    <xf numFmtId="0" fontId="10" fillId="3" borderId="2" xfId="0" applyFont="1" applyFill="1" applyBorder="1" applyAlignment="1" applyProtection="1"/>
    <xf numFmtId="0" fontId="24" fillId="3" borderId="16" xfId="0"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0" fontId="24" fillId="3" borderId="18" xfId="0" applyFont="1" applyFill="1" applyBorder="1" applyAlignment="1" applyProtection="1">
      <alignment horizontal="center" vertical="center"/>
      <protection locked="0"/>
    </xf>
    <xf numFmtId="0" fontId="24" fillId="3" borderId="19"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protection hidden="1"/>
    </xf>
    <xf numFmtId="0" fontId="8" fillId="0" borderId="7" xfId="0" applyFont="1" applyFill="1" applyBorder="1" applyAlignment="1" applyProtection="1">
      <alignment horizontal="left"/>
      <protection locked="0"/>
    </xf>
    <xf numFmtId="0" fontId="23" fillId="2" borderId="1" xfId="0" applyFont="1" applyFill="1" applyBorder="1" applyAlignment="1" applyProtection="1">
      <alignment horizontal="left"/>
      <protection locked="0"/>
    </xf>
    <xf numFmtId="0" fontId="23" fillId="2" borderId="14" xfId="0" applyFont="1" applyFill="1" applyBorder="1" applyAlignment="1" applyProtection="1">
      <alignment horizontal="left"/>
      <protection locked="0"/>
    </xf>
    <xf numFmtId="0" fontId="6" fillId="3" borderId="16"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6" fillId="3" borderId="21"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165" fontId="8" fillId="5" borderId="1" xfId="1" applyNumberFormat="1" applyFont="1" applyFill="1" applyBorder="1" applyAlignment="1" applyProtection="1">
      <alignment horizontal="center"/>
      <protection hidden="1"/>
    </xf>
    <xf numFmtId="8" fontId="8" fillId="5" borderId="14" xfId="1" applyFont="1" applyFill="1" applyBorder="1" applyAlignment="1" applyProtection="1">
      <alignment horizontal="center"/>
      <protection hidden="1"/>
    </xf>
    <xf numFmtId="8" fontId="8" fillId="5" borderId="2" xfId="1" applyFont="1" applyFill="1" applyBorder="1" applyAlignment="1" applyProtection="1">
      <alignment horizontal="center"/>
      <protection hidden="1"/>
    </xf>
    <xf numFmtId="8" fontId="8" fillId="5" borderId="15" xfId="1" applyFont="1" applyFill="1" applyBorder="1" applyAlignment="1" applyProtection="1">
      <alignment horizontal="center"/>
      <protection hidden="1"/>
    </xf>
    <xf numFmtId="8" fontId="8" fillId="5" borderId="5" xfId="1" applyFont="1" applyFill="1" applyBorder="1" applyAlignment="1" applyProtection="1">
      <alignment horizontal="center"/>
      <protection hidden="1"/>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8" fontId="8" fillId="5" borderId="10" xfId="1" applyFont="1" applyFill="1" applyBorder="1" applyAlignment="1" applyProtection="1">
      <alignment horizontal="center"/>
      <protection hidden="1"/>
    </xf>
    <xf numFmtId="8" fontId="8" fillId="5" borderId="12" xfId="1" applyFont="1" applyFill="1" applyBorder="1" applyAlignment="1" applyProtection="1">
      <alignment horizontal="center"/>
      <protection hidden="1"/>
    </xf>
    <xf numFmtId="8" fontId="8" fillId="5" borderId="8" xfId="1" applyFont="1" applyFill="1" applyBorder="1" applyAlignment="1" applyProtection="1">
      <alignment horizontal="center"/>
      <protection hidden="1"/>
    </xf>
    <xf numFmtId="0" fontId="8" fillId="0" borderId="7" xfId="0" applyFont="1" applyFill="1" applyBorder="1" applyAlignment="1" applyProtection="1">
      <alignment horizontal="center"/>
      <protection locked="0"/>
    </xf>
    <xf numFmtId="1" fontId="8" fillId="0" borderId="7"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vertical="center"/>
      <protection locked="0"/>
    </xf>
    <xf numFmtId="0" fontId="8" fillId="2" borderId="0" xfId="0" applyFont="1" applyFill="1" applyBorder="1" applyAlignment="1" applyProtection="1">
      <alignment horizontal="right"/>
      <protection locked="0"/>
    </xf>
    <xf numFmtId="8" fontId="8" fillId="4" borderId="10" xfId="1" applyFont="1" applyFill="1" applyBorder="1" applyAlignment="1" applyProtection="1">
      <alignment horizontal="center"/>
      <protection locked="0"/>
    </xf>
    <xf numFmtId="8" fontId="8" fillId="4" borderId="12" xfId="1" applyFont="1" applyFill="1" applyBorder="1" applyAlignment="1" applyProtection="1">
      <alignment horizontal="center"/>
      <protection locked="0"/>
    </xf>
    <xf numFmtId="0" fontId="7" fillId="3" borderId="10" xfId="0" applyFont="1" applyFill="1" applyBorder="1" applyAlignment="1" applyProtection="1">
      <protection locked="0"/>
    </xf>
    <xf numFmtId="0" fontId="7" fillId="3" borderId="9" xfId="0" applyFont="1" applyFill="1" applyBorder="1" applyAlignment="1" applyProtection="1">
      <protection locked="0"/>
    </xf>
    <xf numFmtId="0" fontId="7" fillId="3" borderId="7" xfId="0" applyFont="1" applyFill="1" applyBorder="1" applyAlignment="1" applyProtection="1">
      <alignment horizontal="center" vertical="center"/>
    </xf>
    <xf numFmtId="0" fontId="7" fillId="3" borderId="5" xfId="0" applyFont="1" applyFill="1" applyBorder="1" applyAlignment="1" applyProtection="1">
      <alignment horizontal="center" wrapText="1"/>
    </xf>
    <xf numFmtId="0" fontId="9" fillId="3" borderId="5" xfId="0" applyFont="1" applyFill="1" applyBorder="1" applyAlignment="1" applyProtection="1"/>
    <xf numFmtId="0" fontId="9" fillId="3" borderId="2" xfId="0" applyFont="1" applyFill="1" applyBorder="1" applyAlignment="1" applyProtection="1"/>
    <xf numFmtId="8" fontId="8" fillId="5" borderId="9" xfId="1" applyFont="1" applyFill="1" applyBorder="1" applyAlignment="1" applyProtection="1">
      <alignment horizontal="center"/>
      <protection hidden="1"/>
    </xf>
    <xf numFmtId="0" fontId="9" fillId="3" borderId="5" xfId="0" applyFont="1" applyFill="1" applyBorder="1" applyAlignment="1" applyProtection="1">
      <alignment horizontal="left"/>
    </xf>
    <xf numFmtId="0" fontId="9" fillId="3" borderId="15" xfId="0" applyFont="1" applyFill="1" applyBorder="1" applyAlignment="1" applyProtection="1">
      <alignment horizontal="left"/>
    </xf>
    <xf numFmtId="0" fontId="8" fillId="2" borderId="11" xfId="0" applyFont="1" applyFill="1" applyBorder="1" applyProtection="1">
      <protection locked="0"/>
    </xf>
    <xf numFmtId="0" fontId="8" fillId="2" borderId="8" xfId="0" applyFont="1" applyFill="1" applyBorder="1" applyProtection="1">
      <protection locked="0"/>
    </xf>
    <xf numFmtId="0" fontId="8" fillId="3" borderId="0"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8" fillId="3" borderId="13" xfId="0" applyFont="1" applyFill="1" applyBorder="1" applyAlignment="1" applyProtection="1">
      <alignment horizontal="left"/>
      <protection locked="0"/>
    </xf>
    <xf numFmtId="49" fontId="8" fillId="4" borderId="5" xfId="0" applyNumberFormat="1" applyFont="1" applyFill="1" applyBorder="1" applyAlignment="1" applyProtection="1">
      <alignment horizontal="left"/>
      <protection locked="0"/>
    </xf>
    <xf numFmtId="49" fontId="8" fillId="4" borderId="15" xfId="0" applyNumberFormat="1" applyFont="1" applyFill="1" applyBorder="1" applyAlignment="1" applyProtection="1">
      <alignment horizontal="left"/>
      <protection locked="0"/>
    </xf>
    <xf numFmtId="0" fontId="9" fillId="3" borderId="5" xfId="0" applyFont="1" applyFill="1" applyBorder="1" applyAlignment="1" applyProtection="1">
      <alignment horizontal="left" indent="4"/>
    </xf>
    <xf numFmtId="0" fontId="7" fillId="3" borderId="2" xfId="0" applyFont="1" applyFill="1" applyBorder="1" applyAlignment="1" applyProtection="1">
      <alignment horizontal="left" indent="4"/>
    </xf>
    <xf numFmtId="0" fontId="8" fillId="4" borderId="5" xfId="0"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0" fontId="7" fillId="3" borderId="15" xfId="0" applyFont="1" applyFill="1" applyBorder="1" applyAlignment="1" applyProtection="1">
      <alignment horizontal="left"/>
    </xf>
    <xf numFmtId="0" fontId="8" fillId="4" borderId="0" xfId="0" applyFont="1" applyFill="1" applyBorder="1" applyAlignment="1" applyProtection="1">
      <alignment horizontal="center"/>
      <protection locked="0"/>
    </xf>
    <xf numFmtId="0" fontId="5" fillId="4" borderId="8" xfId="0" applyFont="1" applyFill="1" applyBorder="1" applyAlignment="1" applyProtection="1">
      <alignment horizontal="left"/>
    </xf>
    <xf numFmtId="0" fontId="5" fillId="4" borderId="1" xfId="0" applyFont="1" applyFill="1" applyBorder="1" applyAlignment="1" applyProtection="1">
      <alignment horizontal="left"/>
    </xf>
    <xf numFmtId="0" fontId="6" fillId="3" borderId="10"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24"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left"/>
      <protection hidden="1"/>
    </xf>
    <xf numFmtId="8" fontId="8" fillId="4" borderId="5" xfId="1" applyFont="1" applyFill="1" applyBorder="1" applyAlignment="1" applyProtection="1">
      <alignment horizontal="center" vertical="center"/>
      <protection locked="0"/>
    </xf>
    <xf numFmtId="8" fontId="8" fillId="4" borderId="15" xfId="1" applyFont="1" applyFill="1" applyBorder="1" applyAlignment="1" applyProtection="1">
      <alignment horizontal="center" vertical="center"/>
      <protection locked="0"/>
    </xf>
    <xf numFmtId="0" fontId="8" fillId="2" borderId="22" xfId="0" applyFont="1" applyFill="1" applyBorder="1" applyProtection="1">
      <protection locked="0"/>
    </xf>
    <xf numFmtId="0" fontId="8" fillId="2" borderId="23" xfId="0" applyFont="1" applyFill="1" applyBorder="1" applyProtection="1">
      <protection locked="0"/>
    </xf>
    <xf numFmtId="0" fontId="8" fillId="2" borderId="6" xfId="0" applyFont="1" applyFill="1" applyBorder="1" applyProtection="1">
      <protection locked="0"/>
    </xf>
    <xf numFmtId="8" fontId="8" fillId="5" borderId="5" xfId="1" applyFont="1" applyFill="1" applyBorder="1" applyAlignment="1" applyProtection="1">
      <alignment horizontal="center" vertical="center"/>
      <protection hidden="1"/>
    </xf>
    <xf numFmtId="8" fontId="8" fillId="5" borderId="15" xfId="1" applyFont="1" applyFill="1" applyBorder="1" applyAlignment="1" applyProtection="1">
      <alignment horizontal="center" vertical="center"/>
      <protection hidden="1"/>
    </xf>
    <xf numFmtId="8" fontId="8" fillId="5" borderId="7" xfId="1" applyFont="1" applyFill="1" applyBorder="1" applyAlignment="1" applyProtection="1">
      <alignment horizontal="center"/>
      <protection hidden="1"/>
    </xf>
    <xf numFmtId="0" fontId="23" fillId="2" borderId="1" xfId="0" applyFont="1" applyFill="1" applyBorder="1" applyAlignment="1" applyProtection="1">
      <alignment horizontal="left"/>
      <protection hidden="1"/>
    </xf>
    <xf numFmtId="0" fontId="23" fillId="2" borderId="14" xfId="0" applyFont="1" applyFill="1" applyBorder="1" applyAlignment="1" applyProtection="1">
      <alignment horizontal="left"/>
      <protection hidden="1"/>
    </xf>
    <xf numFmtId="0" fontId="7" fillId="3" borderId="10" xfId="0" applyFont="1" applyFill="1" applyBorder="1" applyAlignment="1" applyProtection="1">
      <alignment horizontal="center"/>
    </xf>
    <xf numFmtId="0" fontId="7" fillId="3" borderId="12" xfId="0" applyFont="1" applyFill="1" applyBorder="1" applyAlignment="1" applyProtection="1">
      <alignment horizontal="center"/>
    </xf>
    <xf numFmtId="0" fontId="7" fillId="3" borderId="10"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8" fillId="2" borderId="11" xfId="0" applyFont="1" applyFill="1" applyBorder="1" applyAlignment="1" applyProtection="1">
      <alignment horizontal="right"/>
      <protection locked="0"/>
    </xf>
    <xf numFmtId="0" fontId="8" fillId="2" borderId="13" xfId="0" applyFont="1" applyFill="1" applyBorder="1" applyAlignment="1" applyProtection="1">
      <alignment horizontal="right"/>
      <protection locked="0"/>
    </xf>
    <xf numFmtId="0" fontId="8" fillId="4" borderId="5" xfId="0" applyFont="1" applyFill="1" applyBorder="1" applyAlignment="1" applyProtection="1">
      <alignment horizontal="left"/>
      <protection hidden="1"/>
    </xf>
    <xf numFmtId="0" fontId="8" fillId="4" borderId="15" xfId="0" applyFont="1" applyFill="1" applyBorder="1" applyAlignment="1" applyProtection="1">
      <alignment horizontal="left"/>
      <protection hidden="1"/>
    </xf>
    <xf numFmtId="49" fontId="8" fillId="4" borderId="8" xfId="0" applyNumberFormat="1" applyFont="1" applyFill="1" applyBorder="1" applyAlignment="1" applyProtection="1">
      <alignment horizontal="left"/>
      <protection hidden="1"/>
    </xf>
    <xf numFmtId="0" fontId="8" fillId="4" borderId="14" xfId="0" applyFont="1" applyFill="1" applyBorder="1" applyAlignment="1" applyProtection="1">
      <alignment horizontal="left"/>
      <protection hidden="1"/>
    </xf>
    <xf numFmtId="0" fontId="9" fillId="3" borderId="10"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8" fillId="2" borderId="7" xfId="0" applyFont="1" applyFill="1" applyBorder="1" applyProtection="1">
      <protection locked="0"/>
    </xf>
    <xf numFmtId="8" fontId="8" fillId="0" borderId="5" xfId="1" applyFont="1" applyFill="1" applyBorder="1" applyAlignment="1" applyProtection="1">
      <alignment horizontal="center"/>
      <protection locked="0"/>
    </xf>
    <xf numFmtId="8" fontId="8" fillId="0" borderId="15" xfId="1" applyFont="1" applyFill="1" applyBorder="1" applyAlignment="1" applyProtection="1">
      <alignment horizontal="center"/>
      <protection locked="0"/>
    </xf>
    <xf numFmtId="8" fontId="8" fillId="2" borderId="5"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2" xfId="1" applyFont="1" applyFill="1" applyBorder="1" applyAlignment="1" applyProtection="1">
      <alignment horizontal="center"/>
      <protection hidden="1"/>
    </xf>
    <xf numFmtId="49" fontId="8" fillId="4" borderId="5" xfId="0" applyNumberFormat="1" applyFont="1" applyFill="1" applyBorder="1" applyAlignment="1" applyProtection="1">
      <alignment horizontal="left"/>
      <protection hidden="1"/>
    </xf>
    <xf numFmtId="0" fontId="8" fillId="4" borderId="15" xfId="0" applyNumberFormat="1" applyFont="1" applyFill="1" applyBorder="1" applyAlignment="1" applyProtection="1">
      <alignment horizontal="left"/>
      <protection hidden="1"/>
    </xf>
    <xf numFmtId="0" fontId="8" fillId="4" borderId="8" xfId="0" applyFont="1" applyFill="1" applyBorder="1" applyAlignment="1" applyProtection="1">
      <alignment horizontal="left"/>
    </xf>
    <xf numFmtId="0" fontId="8" fillId="4" borderId="1" xfId="0" applyFont="1" applyFill="1" applyBorder="1" applyAlignment="1" applyProtection="1">
      <alignment horizontal="left"/>
    </xf>
    <xf numFmtId="0" fontId="8" fillId="6" borderId="0" xfId="0" applyFont="1" applyFill="1" applyBorder="1" applyAlignment="1" applyProtection="1">
      <alignment horizontal="left"/>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0" fontId="8" fillId="6" borderId="13" xfId="0" applyFont="1" applyFill="1" applyBorder="1" applyAlignment="1" applyProtection="1">
      <alignment horizontal="right"/>
      <protection locked="0"/>
    </xf>
    <xf numFmtId="8" fontId="8" fillId="10" borderId="2" xfId="1" applyFont="1" applyFill="1" applyBorder="1" applyAlignment="1" applyProtection="1">
      <alignment horizontal="center"/>
      <protection hidden="1"/>
    </xf>
    <xf numFmtId="8" fontId="8" fillId="10" borderId="15" xfId="1" applyFont="1" applyFill="1" applyBorder="1" applyAlignment="1" applyProtection="1">
      <alignment horizontal="center"/>
      <protection hidden="1"/>
    </xf>
    <xf numFmtId="0" fontId="8" fillId="2" borderId="22"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7" fillId="3" borderId="5" xfId="0" applyFont="1" applyFill="1" applyBorder="1" applyAlignment="1" applyProtection="1">
      <alignment horizontal="center"/>
    </xf>
    <xf numFmtId="0" fontId="7" fillId="3" borderId="15" xfId="0" applyFont="1" applyFill="1" applyBorder="1" applyAlignment="1" applyProtection="1">
      <alignment horizontal="center"/>
    </xf>
    <xf numFmtId="0" fontId="10" fillId="3" borderId="5" xfId="0" applyFont="1" applyFill="1" applyBorder="1" applyAlignment="1" applyProtection="1">
      <alignment horizontal="left" indent="4"/>
      <protection locked="0"/>
    </xf>
    <xf numFmtId="0" fontId="10" fillId="3" borderId="15" xfId="0" applyFont="1" applyFill="1" applyBorder="1" applyAlignment="1" applyProtection="1">
      <alignment horizontal="left" indent="4"/>
      <protection locked="0"/>
    </xf>
    <xf numFmtId="0" fontId="7" fillId="3" borderId="23" xfId="0" applyFont="1" applyFill="1" applyBorder="1" applyAlignment="1" applyProtection="1">
      <alignment horizontal="center" wrapText="1"/>
      <protection hidden="1"/>
    </xf>
    <xf numFmtId="0" fontId="7" fillId="3" borderId="6" xfId="0" applyFont="1" applyFill="1" applyBorder="1" applyAlignment="1" applyProtection="1">
      <alignment horizontal="center" wrapText="1"/>
      <protection hidden="1"/>
    </xf>
    <xf numFmtId="8" fontId="8" fillId="5" borderId="1" xfId="1" applyFont="1" applyFill="1" applyBorder="1" applyAlignment="1" applyProtection="1">
      <alignment horizontal="center"/>
      <protection hidden="1"/>
    </xf>
    <xf numFmtId="8" fontId="8" fillId="5" borderId="0" xfId="1" applyFont="1" applyFill="1" applyBorder="1" applyAlignment="1" applyProtection="1">
      <alignment horizontal="center"/>
      <protection hidden="1"/>
    </xf>
    <xf numFmtId="8" fontId="8" fillId="5" borderId="13" xfId="1" applyFont="1" applyFill="1" applyBorder="1" applyAlignment="1" applyProtection="1">
      <alignment horizontal="center"/>
      <protection hidden="1"/>
    </xf>
    <xf numFmtId="0" fontId="10" fillId="3" borderId="5" xfId="0" applyFont="1" applyFill="1" applyBorder="1" applyAlignment="1" applyProtection="1">
      <alignment horizontal="left"/>
      <protection locked="0"/>
    </xf>
    <xf numFmtId="0" fontId="10" fillId="3" borderId="2" xfId="0" applyFont="1" applyFill="1" applyBorder="1" applyAlignment="1" applyProtection="1">
      <alignment horizontal="left"/>
      <protection locked="0"/>
    </xf>
    <xf numFmtId="0" fontId="8" fillId="4" borderId="8" xfId="0" applyFont="1" applyFill="1" applyBorder="1" applyAlignment="1" applyProtection="1">
      <alignment horizontal="left"/>
      <protection hidden="1"/>
    </xf>
    <xf numFmtId="0" fontId="8" fillId="4" borderId="1" xfId="0" applyFont="1" applyFill="1" applyBorder="1" applyAlignment="1" applyProtection="1">
      <alignment horizontal="left"/>
      <protection hidden="1"/>
    </xf>
    <xf numFmtId="0" fontId="8" fillId="4" borderId="2" xfId="0" applyFont="1" applyFill="1" applyBorder="1" applyAlignment="1" applyProtection="1">
      <alignment horizontal="left"/>
      <protection hidden="1"/>
    </xf>
    <xf numFmtId="0" fontId="8" fillId="4" borderId="0" xfId="0" applyFont="1" applyFill="1" applyBorder="1" applyAlignment="1" applyProtection="1">
      <alignment horizontal="left"/>
      <protection hidden="1"/>
    </xf>
    <xf numFmtId="0" fontId="9" fillId="3" borderId="10" xfId="0" applyFont="1" applyFill="1" applyBorder="1" applyAlignment="1" applyProtection="1">
      <alignment horizontal="left"/>
      <protection hidden="1"/>
    </xf>
    <xf numFmtId="0" fontId="9" fillId="3" borderId="12" xfId="0" applyFont="1" applyFill="1" applyBorder="1" applyAlignment="1" applyProtection="1">
      <alignment horizontal="left"/>
      <protection hidden="1"/>
    </xf>
    <xf numFmtId="0" fontId="9" fillId="3" borderId="8" xfId="0" applyFont="1" applyFill="1" applyBorder="1" applyAlignment="1" applyProtection="1">
      <alignment horizontal="left"/>
      <protection hidden="1"/>
    </xf>
    <xf numFmtId="0" fontId="9" fillId="3" borderId="1" xfId="0" applyFont="1" applyFill="1" applyBorder="1" applyAlignment="1" applyProtection="1">
      <alignment horizontal="left"/>
      <protection hidden="1"/>
    </xf>
    <xf numFmtId="0" fontId="9" fillId="3" borderId="5" xfId="0" applyFont="1" applyFill="1" applyBorder="1" applyAlignment="1" applyProtection="1">
      <protection hidden="1"/>
    </xf>
    <xf numFmtId="0" fontId="9" fillId="3" borderId="2" xfId="0" applyFont="1" applyFill="1" applyBorder="1" applyAlignment="1" applyProtection="1">
      <protection hidden="1"/>
    </xf>
    <xf numFmtId="0" fontId="9" fillId="3" borderId="5" xfId="0" applyFont="1" applyFill="1" applyBorder="1" applyAlignment="1" applyProtection="1">
      <alignment horizontal="left"/>
      <protection hidden="1"/>
    </xf>
    <xf numFmtId="0" fontId="7" fillId="3" borderId="15" xfId="0" applyFont="1" applyFill="1" applyBorder="1" applyAlignment="1" applyProtection="1">
      <alignment horizontal="left"/>
      <protection hidden="1"/>
    </xf>
    <xf numFmtId="0" fontId="9" fillId="3" borderId="15" xfId="0" applyFont="1" applyFill="1" applyBorder="1" applyAlignment="1" applyProtection="1">
      <alignment horizontal="left"/>
      <protection hidden="1"/>
    </xf>
    <xf numFmtId="0" fontId="10" fillId="3" borderId="5" xfId="0" applyFont="1" applyFill="1" applyBorder="1" applyAlignment="1" applyProtection="1">
      <alignment horizontal="left" indent="4"/>
      <protection hidden="1"/>
    </xf>
    <xf numFmtId="0" fontId="10" fillId="3" borderId="15" xfId="0" applyFont="1" applyFill="1" applyBorder="1" applyAlignment="1" applyProtection="1">
      <alignment horizontal="left" indent="4"/>
      <protection hidden="1"/>
    </xf>
    <xf numFmtId="0" fontId="8" fillId="2" borderId="22" xfId="0" applyFont="1" applyFill="1" applyBorder="1" applyProtection="1">
      <protection hidden="1"/>
    </xf>
    <xf numFmtId="0" fontId="8" fillId="2" borderId="23" xfId="0" applyFont="1" applyFill="1" applyBorder="1" applyProtection="1">
      <protection hidden="1"/>
    </xf>
    <xf numFmtId="0" fontId="10" fillId="3" borderId="5" xfId="0" applyFont="1" applyFill="1" applyBorder="1" applyAlignment="1" applyProtection="1">
      <protection hidden="1"/>
    </xf>
    <xf numFmtId="0" fontId="10" fillId="3" borderId="2" xfId="0" applyFont="1" applyFill="1" applyBorder="1" applyAlignment="1" applyProtection="1">
      <protection hidden="1"/>
    </xf>
    <xf numFmtId="0" fontId="7" fillId="3" borderId="5" xfId="0" applyFont="1" applyFill="1" applyBorder="1" applyAlignment="1" applyProtection="1">
      <protection hidden="1"/>
    </xf>
    <xf numFmtId="0" fontId="7" fillId="3" borderId="2" xfId="0" applyFont="1" applyFill="1" applyBorder="1" applyAlignment="1" applyProtection="1">
      <protection hidden="1"/>
    </xf>
    <xf numFmtId="0" fontId="10" fillId="3" borderId="5" xfId="0" applyFont="1" applyFill="1" applyBorder="1" applyAlignment="1" applyProtection="1">
      <alignment horizontal="left"/>
      <protection hidden="1"/>
    </xf>
    <xf numFmtId="0" fontId="10" fillId="3" borderId="2" xfId="0" applyFont="1" applyFill="1" applyBorder="1" applyAlignment="1" applyProtection="1">
      <alignment horizontal="left"/>
      <protection hidden="1"/>
    </xf>
    <xf numFmtId="0" fontId="8" fillId="4" borderId="10" xfId="0" applyFont="1" applyFill="1" applyBorder="1" applyAlignment="1" applyProtection="1">
      <alignment horizontal="left"/>
      <protection hidden="1"/>
    </xf>
    <xf numFmtId="0" fontId="8" fillId="4" borderId="9" xfId="0" applyFont="1" applyFill="1" applyBorder="1" applyAlignment="1" applyProtection="1">
      <alignment horizontal="left"/>
      <protection hidden="1"/>
    </xf>
    <xf numFmtId="0" fontId="8" fillId="2" borderId="11" xfId="0" applyFont="1" applyFill="1" applyBorder="1" applyAlignment="1" applyProtection="1">
      <alignment horizontal="right"/>
      <protection hidden="1"/>
    </xf>
    <xf numFmtId="0" fontId="8" fillId="2" borderId="0"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7" fillId="3" borderId="5" xfId="0" applyFont="1" applyFill="1" applyBorder="1" applyAlignment="1" applyProtection="1">
      <alignment horizontal="left"/>
      <protection hidden="1"/>
    </xf>
    <xf numFmtId="0" fontId="9" fillId="3" borderId="16" xfId="0" applyFont="1" applyFill="1" applyBorder="1" applyAlignment="1" applyProtection="1">
      <alignment horizontal="center" vertical="center" wrapText="1"/>
      <protection hidden="1"/>
    </xf>
    <xf numFmtId="0" fontId="9" fillId="3" borderId="17" xfId="0" applyFont="1" applyFill="1" applyBorder="1" applyAlignment="1" applyProtection="1">
      <alignment horizontal="center" vertical="center" wrapText="1"/>
      <protection hidden="1"/>
    </xf>
    <xf numFmtId="0" fontId="9" fillId="3" borderId="21"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3" borderId="19" xfId="0" applyFont="1" applyFill="1" applyBorder="1" applyAlignment="1" applyProtection="1">
      <alignment horizontal="center" vertical="center" wrapText="1"/>
      <protection hidden="1"/>
    </xf>
    <xf numFmtId="0" fontId="9" fillId="3" borderId="20" xfId="0" applyFont="1" applyFill="1" applyBorder="1" applyAlignment="1" applyProtection="1">
      <alignment horizontal="center" vertical="center" wrapText="1"/>
      <protection hidden="1"/>
    </xf>
    <xf numFmtId="0" fontId="24" fillId="3" borderId="16" xfId="0" applyFont="1" applyFill="1" applyBorder="1" applyAlignment="1" applyProtection="1">
      <alignment horizontal="center" vertical="center"/>
      <protection hidden="1"/>
    </xf>
    <xf numFmtId="0" fontId="24" fillId="3" borderId="17" xfId="0" applyFont="1" applyFill="1" applyBorder="1" applyAlignment="1" applyProtection="1">
      <alignment horizontal="center" vertical="center"/>
      <protection hidden="1"/>
    </xf>
    <xf numFmtId="0" fontId="24" fillId="3" borderId="21"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24" fillId="3" borderId="0" xfId="0" applyFont="1" applyFill="1" applyBorder="1" applyAlignment="1" applyProtection="1">
      <alignment horizontal="center" vertical="center"/>
      <protection hidden="1"/>
    </xf>
    <xf numFmtId="0" fontId="24" fillId="3" borderId="18" xfId="0" applyFont="1" applyFill="1" applyBorder="1" applyAlignment="1" applyProtection="1">
      <alignment horizontal="center" vertical="center"/>
      <protection hidden="1"/>
    </xf>
    <xf numFmtId="0" fontId="24" fillId="3" borderId="19" xfId="0" applyFont="1" applyFill="1" applyBorder="1" applyAlignment="1" applyProtection="1">
      <alignment horizontal="center" vertical="center"/>
      <protection hidden="1"/>
    </xf>
    <xf numFmtId="0" fontId="24" fillId="3" borderId="3" xfId="0" applyFont="1" applyFill="1" applyBorder="1" applyAlignment="1" applyProtection="1">
      <alignment horizontal="center" vertical="center"/>
      <protection hidden="1"/>
    </xf>
    <xf numFmtId="0" fontId="24" fillId="3" borderId="20" xfId="0" applyFont="1" applyFill="1" applyBorder="1" applyAlignment="1" applyProtection="1">
      <alignment horizontal="center" vertical="center"/>
      <protection hidden="1"/>
    </xf>
    <xf numFmtId="0" fontId="8" fillId="2" borderId="0" xfId="0" applyFont="1" applyFill="1" applyBorder="1" applyAlignment="1" applyProtection="1">
      <alignment horizontal="left"/>
      <protection hidden="1"/>
    </xf>
    <xf numFmtId="0" fontId="7" fillId="3" borderId="7" xfId="0" applyFont="1" applyFill="1" applyBorder="1" applyAlignment="1" applyProtection="1">
      <alignment horizontal="center"/>
      <protection hidden="1"/>
    </xf>
    <xf numFmtId="0" fontId="7" fillId="3" borderId="0" xfId="0" applyFont="1" applyFill="1" applyBorder="1" applyAlignment="1" applyProtection="1">
      <alignment horizontal="left"/>
      <protection hidden="1"/>
    </xf>
    <xf numFmtId="0" fontId="7" fillId="3" borderId="13" xfId="0" applyFont="1" applyFill="1" applyBorder="1" applyAlignment="1" applyProtection="1">
      <alignment horizontal="left"/>
      <protection hidden="1"/>
    </xf>
    <xf numFmtId="0" fontId="17" fillId="8" borderId="0" xfId="0" applyFont="1" applyFill="1" applyAlignment="1" applyProtection="1">
      <alignment horizontal="left" vertical="center" wrapText="1"/>
    </xf>
    <xf numFmtId="0" fontId="6" fillId="3" borderId="5"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8" fillId="7" borderId="8" xfId="0" applyFont="1" applyFill="1" applyBorder="1" applyAlignment="1" applyProtection="1">
      <alignment horizontal="left" vertical="center" wrapText="1"/>
      <protection hidden="1"/>
    </xf>
    <xf numFmtId="0" fontId="8" fillId="7" borderId="1" xfId="0" applyFont="1" applyFill="1" applyBorder="1" applyAlignment="1" applyProtection="1">
      <alignment horizontal="left" vertical="center" wrapText="1"/>
      <protection hidden="1"/>
    </xf>
    <xf numFmtId="0" fontId="8" fillId="7" borderId="14" xfId="0" applyFont="1" applyFill="1" applyBorder="1" applyAlignment="1" applyProtection="1">
      <alignment horizontal="left" vertical="center" wrapText="1"/>
      <protection hidden="1"/>
    </xf>
    <xf numFmtId="9" fontId="12" fillId="8" borderId="8"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9" fontId="12" fillId="8" borderId="14" xfId="0" applyNumberFormat="1" applyFont="1" applyFill="1" applyBorder="1" applyAlignment="1" applyProtection="1">
      <alignment horizontal="center" vertical="center" wrapText="1"/>
      <protection hidden="1"/>
    </xf>
    <xf numFmtId="167" fontId="16" fillId="9" borderId="8" xfId="3" applyNumberFormat="1" applyFont="1" applyFill="1" applyBorder="1" applyAlignment="1" applyProtection="1">
      <alignment horizontal="center" vertical="center"/>
      <protection locked="0"/>
    </xf>
    <xf numFmtId="167" fontId="16" fillId="9" borderId="1" xfId="3" applyNumberFormat="1" applyFont="1" applyFill="1" applyBorder="1" applyAlignment="1" applyProtection="1">
      <alignment horizontal="center" vertical="center"/>
      <protection locked="0"/>
    </xf>
    <xf numFmtId="0" fontId="14" fillId="3" borderId="7" xfId="3" applyFont="1" applyFill="1" applyBorder="1" applyAlignment="1" applyProtection="1">
      <alignment horizontal="center" vertical="center"/>
      <protection hidden="1"/>
    </xf>
    <xf numFmtId="0" fontId="21" fillId="7" borderId="10" xfId="0" applyFont="1" applyFill="1" applyBorder="1" applyAlignment="1" applyProtection="1">
      <alignment horizontal="left" vertical="center" wrapText="1"/>
      <protection hidden="1"/>
    </xf>
    <xf numFmtId="0" fontId="21" fillId="7" borderId="9" xfId="0" applyFont="1" applyFill="1" applyBorder="1" applyAlignment="1" applyProtection="1">
      <alignment horizontal="left" vertical="center" wrapText="1"/>
      <protection hidden="1"/>
    </xf>
    <xf numFmtId="0" fontId="21" fillId="7" borderId="12" xfId="0" applyFont="1" applyFill="1" applyBorder="1" applyAlignment="1" applyProtection="1">
      <alignment horizontal="left" vertical="center" wrapText="1"/>
      <protection hidden="1"/>
    </xf>
    <xf numFmtId="0" fontId="14" fillId="3" borderId="11" xfId="3" applyFont="1" applyFill="1" applyBorder="1" applyAlignment="1" applyProtection="1">
      <alignment horizontal="center" vertical="center" wrapText="1"/>
      <protection hidden="1"/>
    </xf>
    <xf numFmtId="0" fontId="14" fillId="3" borderId="0" xfId="3" applyFont="1" applyFill="1" applyBorder="1" applyAlignment="1" applyProtection="1">
      <alignment horizontal="center" vertical="center"/>
      <protection hidden="1"/>
    </xf>
    <xf numFmtId="0" fontId="14" fillId="3" borderId="13" xfId="3" applyFont="1" applyFill="1" applyBorder="1" applyAlignment="1" applyProtection="1">
      <alignment horizontal="center" vertical="center"/>
      <protection hidden="1"/>
    </xf>
    <xf numFmtId="0" fontId="8" fillId="7" borderId="11" xfId="0" applyFont="1" applyFill="1" applyBorder="1" applyAlignment="1" applyProtection="1">
      <alignment horizontal="left" vertical="center" wrapText="1"/>
      <protection hidden="1"/>
    </xf>
    <xf numFmtId="0" fontId="8" fillId="7" borderId="0" xfId="0" applyFont="1" applyFill="1" applyBorder="1" applyAlignment="1" applyProtection="1">
      <alignment horizontal="left" vertical="center" wrapText="1"/>
      <protection hidden="1"/>
    </xf>
    <xf numFmtId="0" fontId="8" fillId="7" borderId="13" xfId="0" applyFont="1" applyFill="1" applyBorder="1" applyAlignment="1" applyProtection="1">
      <alignment horizontal="left" vertical="center" wrapText="1"/>
      <protection hidden="1"/>
    </xf>
    <xf numFmtId="0" fontId="6" fillId="3" borderId="10"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14" fillId="3" borderId="10" xfId="3" applyFont="1" applyFill="1" applyBorder="1" applyAlignment="1" applyProtection="1">
      <alignment horizontal="center" wrapText="1"/>
      <protection hidden="1"/>
    </xf>
    <xf numFmtId="0" fontId="14" fillId="3" borderId="12" xfId="3" applyFont="1" applyFill="1" applyBorder="1" applyAlignment="1" applyProtection="1">
      <alignment horizontal="center"/>
      <protection hidden="1"/>
    </xf>
    <xf numFmtId="0" fontId="14" fillId="3" borderId="10" xfId="3" applyFont="1" applyFill="1" applyBorder="1" applyAlignment="1" applyProtection="1">
      <alignment horizontal="center" vertical="center" wrapText="1"/>
      <protection hidden="1"/>
    </xf>
    <xf numFmtId="0" fontId="14" fillId="3" borderId="12" xfId="3" applyFont="1" applyFill="1" applyBorder="1" applyAlignment="1" applyProtection="1">
      <alignment horizontal="center" vertical="center" wrapText="1"/>
      <protection hidden="1"/>
    </xf>
    <xf numFmtId="0" fontId="14" fillId="12" borderId="32" xfId="0" applyFont="1" applyFill="1" applyBorder="1" applyAlignment="1" applyProtection="1">
      <alignment horizontal="center" vertical="center" wrapText="1"/>
      <protection hidden="1"/>
    </xf>
    <xf numFmtId="0" fontId="14" fillId="12" borderId="33" xfId="0" applyFont="1" applyFill="1" applyBorder="1" applyAlignment="1" applyProtection="1">
      <alignment horizontal="center" vertical="center" wrapText="1"/>
      <protection hidden="1"/>
    </xf>
    <xf numFmtId="0" fontId="31" fillId="4" borderId="0" xfId="0" applyFont="1" applyFill="1" applyBorder="1" applyAlignment="1" applyProtection="1">
      <alignment horizontal="center"/>
      <protection hidden="1"/>
    </xf>
    <xf numFmtId="0" fontId="14" fillId="3" borderId="29" xfId="0" applyFont="1" applyFill="1" applyBorder="1" applyAlignment="1" applyProtection="1">
      <alignment horizontal="center" wrapText="1"/>
      <protection hidden="1"/>
    </xf>
    <xf numFmtId="0" fontId="14" fillId="3" borderId="15" xfId="0" applyFont="1" applyFill="1" applyBorder="1" applyAlignment="1" applyProtection="1">
      <alignment horizontal="center" wrapText="1"/>
      <protection hidden="1"/>
    </xf>
    <xf numFmtId="0" fontId="17" fillId="8" borderId="0" xfId="0" applyFont="1" applyFill="1" applyAlignment="1" applyProtection="1">
      <alignment horizontal="left" vertical="top" wrapText="1"/>
      <protection hidden="1"/>
    </xf>
  </cellXfs>
  <cellStyles count="5">
    <cellStyle name="Currency" xfId="1" builtinId="4"/>
    <cellStyle name="Normal" xfId="0" builtinId="0"/>
    <cellStyle name="Normal_person_months_conversion_chart" xfId="3" xr:uid="{00000000-0005-0000-0000-000002000000}"/>
    <cellStyle name="Note" xfId="4" builtinId="10"/>
    <cellStyle name="Percent" xfId="2" builtinId="5"/>
  </cellStyles>
  <dxfs count="28">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3300"/>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https://osp.research.wvu.edu/electronic-forms-directory-page" TargetMode="Externa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25512</xdr:colOff>
      <xdr:row>0</xdr:row>
      <xdr:rowOff>91441</xdr:rowOff>
    </xdr:from>
    <xdr:to>
      <xdr:col>9</xdr:col>
      <xdr:colOff>518160</xdr:colOff>
      <xdr:row>2</xdr:row>
      <xdr:rowOff>76200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8072232" y="91441"/>
          <a:ext cx="1216548" cy="33527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213360</xdr:colOff>
      <xdr:row>1</xdr:row>
      <xdr:rowOff>15240</xdr:rowOff>
    </xdr:from>
    <xdr:to>
      <xdr:col>17</xdr:col>
      <xdr:colOff>452120</xdr:colOff>
      <xdr:row>2</xdr:row>
      <xdr:rowOff>78740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25500" y="190500"/>
          <a:ext cx="238760" cy="238760"/>
        </a:xfrm>
        <a:prstGeom prst="rect">
          <a:avLst/>
        </a:prstGeom>
      </xdr:spPr>
    </xdr:pic>
    <xdr:clientData/>
  </xdr:twoCellAnchor>
  <xdr:twoCellAnchor>
    <xdr:from>
      <xdr:col>13</xdr:col>
      <xdr:colOff>10160</xdr:colOff>
      <xdr:row>3</xdr:row>
      <xdr:rowOff>0</xdr:rowOff>
    </xdr:from>
    <xdr:to>
      <xdr:col>20</xdr:col>
      <xdr:colOff>0</xdr:colOff>
      <xdr:row>139</xdr:row>
      <xdr:rowOff>163196</xdr:rowOff>
    </xdr:to>
    <xdr:sp macro="" textlink="">
      <xdr:nvSpPr>
        <xdr:cNvPr id="5" name="TextBox 4">
          <a:hlinkClick xmlns:r="http://schemas.openxmlformats.org/officeDocument/2006/relationships" r:id="rId4"/>
          <a:extLst>
            <a:ext uri="{FF2B5EF4-FFF2-40B4-BE49-F238E27FC236}">
              <a16:creationId xmlns:a16="http://schemas.microsoft.com/office/drawing/2014/main" id="{79EFD64C-9083-4F48-BCD4-D2A839685FD1}"/>
            </a:ext>
          </a:extLst>
        </xdr:cNvPr>
        <xdr:cNvSpPr txBox="1"/>
      </xdr:nvSpPr>
      <xdr:spPr>
        <a:xfrm>
          <a:off x="14508480" y="487680"/>
          <a:ext cx="5679440" cy="2576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10160</xdr:colOff>
      <xdr:row>3</xdr:row>
      <xdr:rowOff>0</xdr:rowOff>
    </xdr:from>
    <xdr:to>
      <xdr:col>19</xdr:col>
      <xdr:colOff>792480</xdr:colOff>
      <xdr:row>134</xdr:row>
      <xdr:rowOff>71120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4691360" y="558800"/>
          <a:ext cx="565912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25100</xdr:colOff>
      <xdr:row>0</xdr:row>
      <xdr:rowOff>55245</xdr:rowOff>
    </xdr:from>
    <xdr:to>
      <xdr:col>9</xdr:col>
      <xdr:colOff>571500</xdr:colOff>
      <xdr:row>2</xdr:row>
      <xdr:rowOff>91440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artisticPlasticWrap/>
                  </a14:imgEffect>
                </a14:imgLayer>
              </a14:imgProps>
            </a:ext>
            <a:ext uri="{28A0092B-C50C-407E-A947-70E740481C1C}">
              <a14:useLocalDpi xmlns:a14="http://schemas.microsoft.com/office/drawing/2010/main" val="0"/>
            </a:ext>
          </a:extLst>
        </a:blip>
        <a:stretch>
          <a:fillRect/>
        </a:stretch>
      </xdr:blipFill>
      <xdr:spPr>
        <a:xfrm>
          <a:off x="7919420" y="55245"/>
          <a:ext cx="1156000" cy="35623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208280</xdr:colOff>
      <xdr:row>1</xdr:row>
      <xdr:rowOff>12700</xdr:rowOff>
    </xdr:from>
    <xdr:to>
      <xdr:col>17</xdr:col>
      <xdr:colOff>472440</xdr:colOff>
      <xdr:row>2</xdr:row>
      <xdr:rowOff>116840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657580" y="172720"/>
          <a:ext cx="264160" cy="264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437515</xdr:colOff>
      <xdr:row>0</xdr:row>
      <xdr:rowOff>57468</xdr:rowOff>
    </xdr:from>
    <xdr:to>
      <xdr:col>9</xdr:col>
      <xdr:colOff>340043</xdr:colOff>
      <xdr:row>2</xdr:row>
      <xdr:rowOff>82128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28915" y="57468"/>
          <a:ext cx="1114108"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236220</xdr:colOff>
      <xdr:row>1</xdr:row>
      <xdr:rowOff>0</xdr:rowOff>
    </xdr:from>
    <xdr:to>
      <xdr:col>17</xdr:col>
      <xdr:colOff>497840</xdr:colOff>
      <xdr:row>2</xdr:row>
      <xdr:rowOff>101600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60020"/>
          <a:ext cx="261620" cy="261620"/>
        </a:xfrm>
        <a:prstGeom prst="rect">
          <a:avLst/>
        </a:prstGeom>
      </xdr:spPr>
    </xdr:pic>
    <xdr:clientData/>
  </xdr:twoCellAnchor>
  <xdr:twoCellAnchor>
    <xdr:from>
      <xdr:col>13</xdr:col>
      <xdr:colOff>0</xdr:colOff>
      <xdr:row>3</xdr:row>
      <xdr:rowOff>10160</xdr:rowOff>
    </xdr:from>
    <xdr:to>
      <xdr:col>20</xdr:col>
      <xdr:colOff>0</xdr:colOff>
      <xdr:row>133</xdr:row>
      <xdr:rowOff>30480</xdr:rowOff>
    </xdr:to>
    <xdr:sp macro="" textlink="">
      <xdr:nvSpPr>
        <xdr:cNvPr id="8" name="TextBox 7">
          <a:hlinkClick xmlns:r="http://schemas.openxmlformats.org/officeDocument/2006/relationships" r:id="rId4"/>
          <a:extLst>
            <a:ext uri="{FF2B5EF4-FFF2-40B4-BE49-F238E27FC236}">
              <a16:creationId xmlns:a16="http://schemas.microsoft.com/office/drawing/2014/main" id="{C94A9EDE-88FD-4946-A9F1-C30BF168B1B9}"/>
            </a:ext>
          </a:extLst>
        </xdr:cNvPr>
        <xdr:cNvSpPr txBox="1"/>
      </xdr:nvSpPr>
      <xdr:spPr>
        <a:xfrm>
          <a:off x="14478000" y="568960"/>
          <a:ext cx="5689600" cy="256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623252</xdr:colOff>
      <xdr:row>0</xdr:row>
      <xdr:rowOff>68262</xdr:rowOff>
    </xdr:from>
    <xdr:to>
      <xdr:col>9</xdr:col>
      <xdr:colOff>541019</xdr:colOff>
      <xdr:row>2</xdr:row>
      <xdr:rowOff>92922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763192" y="68262"/>
          <a:ext cx="1175067"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243840</xdr:colOff>
      <xdr:row>1</xdr:row>
      <xdr:rowOff>15240</xdr:rowOff>
    </xdr:from>
    <xdr:to>
      <xdr:col>17</xdr:col>
      <xdr:colOff>495300</xdr:colOff>
      <xdr:row>2</xdr:row>
      <xdr:rowOff>106680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75260"/>
          <a:ext cx="251460" cy="251460"/>
        </a:xfrm>
        <a:prstGeom prst="rect">
          <a:avLst/>
        </a:prstGeom>
      </xdr:spPr>
    </xdr:pic>
    <xdr:clientData/>
  </xdr:twoCellAnchor>
  <xdr:twoCellAnchor>
    <xdr:from>
      <xdr:col>13</xdr:col>
      <xdr:colOff>10160</xdr:colOff>
      <xdr:row>3</xdr:row>
      <xdr:rowOff>10160</xdr:rowOff>
    </xdr:from>
    <xdr:to>
      <xdr:col>19</xdr:col>
      <xdr:colOff>782320</xdr:colOff>
      <xdr:row>132</xdr:row>
      <xdr:rowOff>121920</xdr:rowOff>
    </xdr:to>
    <xdr:sp macro="" textlink="">
      <xdr:nvSpPr>
        <xdr:cNvPr id="5" name="TextBox 4">
          <a:hlinkClick xmlns:r="http://schemas.openxmlformats.org/officeDocument/2006/relationships" r:id="rId4"/>
          <a:extLst>
            <a:ext uri="{FF2B5EF4-FFF2-40B4-BE49-F238E27FC236}">
              <a16:creationId xmlns:a16="http://schemas.microsoft.com/office/drawing/2014/main" id="{BC494D1B-069B-7D40-BC36-02A670A2CEDE}"/>
            </a:ext>
          </a:extLst>
        </xdr:cNvPr>
        <xdr:cNvSpPr txBox="1"/>
      </xdr:nvSpPr>
      <xdr:spPr>
        <a:xfrm>
          <a:off x="14478000" y="568960"/>
          <a:ext cx="5648960" cy="255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528003</xdr:colOff>
      <xdr:row>0</xdr:row>
      <xdr:rowOff>55880</xdr:rowOff>
    </xdr:from>
    <xdr:to>
      <xdr:col>9</xdr:col>
      <xdr:colOff>492443</xdr:colOff>
      <xdr:row>2</xdr:row>
      <xdr:rowOff>91440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05103" y="55880"/>
          <a:ext cx="1107440" cy="3556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190500</xdr:colOff>
      <xdr:row>1</xdr:row>
      <xdr:rowOff>15240</xdr:rowOff>
    </xdr:from>
    <xdr:to>
      <xdr:col>17</xdr:col>
      <xdr:colOff>457200</xdr:colOff>
      <xdr:row>2</xdr:row>
      <xdr:rowOff>121920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9300" y="175260"/>
          <a:ext cx="266700" cy="266700"/>
        </a:xfrm>
        <a:prstGeom prst="rect">
          <a:avLst/>
        </a:prstGeom>
      </xdr:spPr>
    </xdr:pic>
    <xdr:clientData/>
  </xdr:twoCellAnchor>
  <xdr:twoCellAnchor>
    <xdr:from>
      <xdr:col>12</xdr:col>
      <xdr:colOff>487680</xdr:colOff>
      <xdr:row>3</xdr:row>
      <xdr:rowOff>20320</xdr:rowOff>
    </xdr:from>
    <xdr:to>
      <xdr:col>19</xdr:col>
      <xdr:colOff>802640</xdr:colOff>
      <xdr:row>131</xdr:row>
      <xdr:rowOff>142240</xdr:rowOff>
    </xdr:to>
    <xdr:sp macro="" textlink="">
      <xdr:nvSpPr>
        <xdr:cNvPr id="5" name="TextBox 4">
          <a:hlinkClick xmlns:r="http://schemas.openxmlformats.org/officeDocument/2006/relationships" r:id="rId4"/>
          <a:extLst>
            <a:ext uri="{FF2B5EF4-FFF2-40B4-BE49-F238E27FC236}">
              <a16:creationId xmlns:a16="http://schemas.microsoft.com/office/drawing/2014/main" id="{9829D9BD-EB01-4248-BD96-41FA0CDBA1E2}"/>
            </a:ext>
          </a:extLst>
        </xdr:cNvPr>
        <xdr:cNvSpPr txBox="1"/>
      </xdr:nvSpPr>
      <xdr:spPr>
        <a:xfrm>
          <a:off x="14417040" y="579120"/>
          <a:ext cx="568960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561975</xdr:colOff>
      <xdr:row>0</xdr:row>
      <xdr:rowOff>62865</xdr:rowOff>
    </xdr:from>
    <xdr:to>
      <xdr:col>9</xdr:col>
      <xdr:colOff>522605</xdr:colOff>
      <xdr:row>2</xdr:row>
      <xdr:rowOff>82445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572375" y="62865"/>
          <a:ext cx="1111250" cy="33962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220980</xdr:colOff>
      <xdr:row>1</xdr:row>
      <xdr:rowOff>7620</xdr:rowOff>
    </xdr:from>
    <xdr:to>
      <xdr:col>17</xdr:col>
      <xdr:colOff>502920</xdr:colOff>
      <xdr:row>2</xdr:row>
      <xdr:rowOff>129540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4960" y="167640"/>
          <a:ext cx="281940" cy="281940"/>
        </a:xfrm>
        <a:prstGeom prst="rect">
          <a:avLst/>
        </a:prstGeom>
      </xdr:spPr>
    </xdr:pic>
    <xdr:clientData/>
  </xdr:twoCellAnchor>
  <xdr:twoCellAnchor>
    <xdr:from>
      <xdr:col>12</xdr:col>
      <xdr:colOff>487680</xdr:colOff>
      <xdr:row>3</xdr:row>
      <xdr:rowOff>10160</xdr:rowOff>
    </xdr:from>
    <xdr:to>
      <xdr:col>19</xdr:col>
      <xdr:colOff>762000</xdr:colOff>
      <xdr:row>135</xdr:row>
      <xdr:rowOff>172720</xdr:rowOff>
    </xdr:to>
    <xdr:sp macro="" textlink="">
      <xdr:nvSpPr>
        <xdr:cNvPr id="6" name="TextBox 5">
          <a:hlinkClick xmlns:r="http://schemas.openxmlformats.org/officeDocument/2006/relationships" r:id="rId4"/>
          <a:extLst>
            <a:ext uri="{FF2B5EF4-FFF2-40B4-BE49-F238E27FC236}">
              <a16:creationId xmlns:a16="http://schemas.microsoft.com/office/drawing/2014/main" id="{EAC3960C-2386-1A4C-B1BC-716E52E29E5D}"/>
            </a:ext>
          </a:extLst>
        </xdr:cNvPr>
        <xdr:cNvSpPr txBox="1"/>
      </xdr:nvSpPr>
      <xdr:spPr>
        <a:xfrm>
          <a:off x="13959840" y="568960"/>
          <a:ext cx="5405120" cy="256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485775</xdr:colOff>
      <xdr:row>19</xdr:row>
      <xdr:rowOff>142875</xdr:rowOff>
    </xdr:from>
    <xdr:ext cx="266700" cy="266700"/>
    <xdr:pic>
      <xdr:nvPicPr>
        <xdr:cNvPr id="2" name="Picture 1" descr="BD21298_">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610725"/>
          <a:ext cx="266700"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0</xdr:col>
      <xdr:colOff>66675</xdr:colOff>
      <xdr:row>9</xdr:row>
      <xdr:rowOff>238125</xdr:rowOff>
    </xdr:from>
    <xdr:ext cx="219076" cy="219076"/>
    <xdr:pic>
      <xdr:nvPicPr>
        <xdr:cNvPr id="3" name="Picture 2" descr="BD21298_">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24325"/>
          <a:ext cx="219076" cy="21907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3</xdr:col>
      <xdr:colOff>85725</xdr:colOff>
      <xdr:row>9</xdr:row>
      <xdr:rowOff>228600</xdr:rowOff>
    </xdr:from>
    <xdr:ext cx="219074" cy="219074"/>
    <xdr:pic>
      <xdr:nvPicPr>
        <xdr:cNvPr id="4" name="Picture 3" descr="BD21298_">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4114800"/>
          <a:ext cx="219074" cy="219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stores\Desktop\ECAS_Budget%20Tempate_P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A1:V97"/>
  <sheetViews>
    <sheetView showZeros="0" tabSelected="1" zoomScale="125" zoomScaleNormal="125" zoomScalePageLayoutView="125" workbookViewId="0">
      <selection activeCell="B5" sqref="B5:L5"/>
    </sheetView>
  </sheetViews>
  <sheetFormatPr defaultColWidth="9.140625" defaultRowHeight="14.25"/>
  <cols>
    <col min="1" max="1" width="28.7109375" style="5" customWidth="1"/>
    <col min="2" max="2" width="17.140625" style="5" customWidth="1"/>
    <col min="3" max="3" width="14.7109375" style="5" customWidth="1"/>
    <col min="4" max="4" width="13.28515625" style="5" customWidth="1"/>
    <col min="5" max="5" width="15.5703125" style="5" customWidth="1"/>
    <col min="6" max="6" width="14.140625" style="5" customWidth="1"/>
    <col min="7" max="7" width="13" style="5" customWidth="1"/>
    <col min="8" max="8" width="6.42578125" style="5" customWidth="1"/>
    <col min="9" max="9" width="10.85546875" style="5" bestFit="1" customWidth="1"/>
    <col min="10" max="10" width="10.28515625" style="5" customWidth="1"/>
    <col min="11" max="11" width="9.140625" style="5"/>
    <col min="12" max="12" width="5.28515625" style="5" customWidth="1"/>
    <col min="13" max="13" width="4.5703125" style="1" customWidth="1"/>
    <col min="14" max="16384" width="9.140625" style="1"/>
  </cols>
  <sheetData>
    <row r="1" spans="1:20" ht="13.5" customHeight="1">
      <c r="A1" s="396" t="s">
        <v>147</v>
      </c>
      <c r="B1" s="397"/>
      <c r="C1" s="397"/>
      <c r="D1" s="397"/>
      <c r="E1" s="397"/>
      <c r="F1" s="397"/>
      <c r="G1" s="397"/>
      <c r="H1" s="397"/>
      <c r="I1" s="397"/>
      <c r="J1" s="397"/>
      <c r="K1" s="397"/>
      <c r="L1" s="398"/>
      <c r="N1" s="383" t="s">
        <v>54</v>
      </c>
      <c r="O1" s="384"/>
      <c r="P1" s="384"/>
      <c r="Q1" s="384"/>
      <c r="R1" s="384"/>
      <c r="S1" s="384"/>
      <c r="T1" s="385"/>
    </row>
    <row r="2" spans="1:20" ht="13.5" customHeight="1">
      <c r="A2" s="399"/>
      <c r="B2" s="400"/>
      <c r="C2" s="400"/>
      <c r="D2" s="400"/>
      <c r="E2" s="400"/>
      <c r="F2" s="400"/>
      <c r="G2" s="400"/>
      <c r="H2" s="400"/>
      <c r="I2" s="400"/>
      <c r="J2" s="400"/>
      <c r="K2" s="400"/>
      <c r="L2" s="401"/>
      <c r="M2" s="2"/>
      <c r="N2" s="386"/>
      <c r="O2" s="387"/>
      <c r="P2" s="387"/>
      <c r="Q2" s="387"/>
      <c r="R2" s="387"/>
      <c r="S2" s="387"/>
      <c r="T2" s="388"/>
    </row>
    <row r="3" spans="1:20" ht="13.5" customHeight="1" thickBot="1">
      <c r="A3" s="402"/>
      <c r="B3" s="403"/>
      <c r="C3" s="403"/>
      <c r="D3" s="403"/>
      <c r="E3" s="403"/>
      <c r="F3" s="403"/>
      <c r="G3" s="403"/>
      <c r="H3" s="403"/>
      <c r="I3" s="403"/>
      <c r="J3" s="403"/>
      <c r="K3" s="403"/>
      <c r="L3" s="404"/>
      <c r="M3" s="2"/>
      <c r="N3" s="389"/>
      <c r="O3" s="390"/>
      <c r="P3" s="390"/>
      <c r="Q3" s="390"/>
      <c r="R3" s="390"/>
      <c r="S3" s="390"/>
      <c r="T3" s="391"/>
    </row>
    <row r="4" spans="1:20">
      <c r="A4" s="196"/>
      <c r="B4" s="6"/>
      <c r="C4" s="6"/>
      <c r="D4" s="6"/>
      <c r="E4" s="6"/>
      <c r="F4" s="6"/>
      <c r="G4" s="6"/>
      <c r="H4" s="6"/>
      <c r="I4" s="6"/>
      <c r="J4" s="6"/>
      <c r="K4" s="6"/>
      <c r="L4" s="86"/>
    </row>
    <row r="5" spans="1:20" ht="15">
      <c r="A5" s="160" t="s">
        <v>1</v>
      </c>
      <c r="B5" s="394"/>
      <c r="C5" s="394"/>
      <c r="D5" s="394"/>
      <c r="E5" s="394"/>
      <c r="F5" s="394"/>
      <c r="G5" s="394"/>
      <c r="H5" s="394"/>
      <c r="I5" s="394"/>
      <c r="J5" s="394"/>
      <c r="K5" s="394"/>
      <c r="L5" s="395"/>
      <c r="M5" s="3"/>
    </row>
    <row r="6" spans="1:20">
      <c r="A6" s="196"/>
      <c r="B6" s="6"/>
      <c r="C6" s="6"/>
      <c r="D6" s="6"/>
      <c r="E6" s="6"/>
      <c r="F6" s="6"/>
      <c r="G6" s="6"/>
      <c r="H6" s="6"/>
      <c r="I6" s="6"/>
      <c r="J6" s="6"/>
      <c r="K6" s="6"/>
      <c r="L6" s="86"/>
    </row>
    <row r="7" spans="1:20" ht="15">
      <c r="A7" s="85" t="s">
        <v>77</v>
      </c>
      <c r="B7" s="6"/>
      <c r="C7" s="393"/>
      <c r="D7" s="393"/>
      <c r="E7" s="393"/>
      <c r="F7" s="393"/>
      <c r="G7" s="393"/>
      <c r="H7" s="393" t="s">
        <v>79</v>
      </c>
      <c r="I7" s="393"/>
      <c r="J7" s="393"/>
      <c r="K7" s="392">
        <f>IF(H7="Dean's Office","110430400", IF(H7="Biology", "110450400", IF(H7="Chemistry","110470400",IF(H7="English","110490400",IF(H7="World Languages (WLLI)","110520400", IF(H7="Geology &amp; Geography","110530400",IF(H7="History", "110540400",IF(H7="Mathematics", "110570400",IF(H7="Philosophy", "110580400",IF(H7="Physics &amp; Astronomy","110590400",IF(H7="Public Affairs", "110600400",IF(H7="Political Science", "110610400", IF(H7="Psychology", "110620400",IF(H7="Public Administration", "110630400",IF(H7="Sociology &amp; Anthropology", "110650400",IF(H7="Communication Studies", "110670400",IF(H7="Statistics","110680400",IF(H7="Women's Studies", "110690400",IF(H7="Native American Studies", "110710400",IF(H7="Cultural Resource Management", "110720400",IF(H7="Multidisciplinary Studies", "110730400",IF(H7="Leadership Studies", "110740400",IF(H7="Social Work", "110770400",IF(H7="WVU Press", "115100400",IF(H7="Forensics", "255010400",)))))))))))))))))))))))))</f>
        <v>0</v>
      </c>
      <c r="L7" s="392"/>
      <c r="M7" s="4"/>
    </row>
    <row r="8" spans="1:20" ht="15">
      <c r="A8" s="85"/>
      <c r="B8" s="6"/>
      <c r="C8" s="393"/>
      <c r="D8" s="393"/>
      <c r="E8" s="393"/>
      <c r="F8" s="393"/>
      <c r="G8" s="393"/>
      <c r="H8" s="393"/>
      <c r="I8" s="393"/>
      <c r="J8" s="393"/>
      <c r="K8" s="392">
        <f>IF(H8="Dean's Office","110430400", IF(H8="Biology", "110450400", IF(H8="Chemistry","110470400",IF(H8="English","110490400",IF(H8="World Languages (WLLI)","110520400", IF(H8="Geology &amp; Geography","110530400",IF(H8="History", "110540400",IF(H8="Mathematics", "110570400",IF(H8="Philosophy", "110580400",IF(H8="Physics &amp; Astronomy","110590400",IF(H8="Public Affairs", "110600400",IF(H8="Political Science", "110610400", IF(H8="Psychology", "110620400",IF(H8="Public Administration", "110630400",IF(H8="Sociology &amp; Anthropology", "110650400",IF(H8="Communication Studies", "110670400",IF(H8="Statistics","110680400",IF(H8="Women's Studies", "110690400",IF(H8="Native American Studies", "110710400",IF(H8="Cultural Resource Management", "110720400",IF(H8="Multidisciplinary Studies", "110730400",IF(H8="Leadership Studies", "110740400",IF(H8="Social Work", "110770400",IF(H8="WVU Press", "115100400",IF(H8="Forensics", "255010400",)))))))))))))))))))))))))</f>
        <v>0</v>
      </c>
      <c r="L8" s="392"/>
      <c r="M8" s="4"/>
    </row>
    <row r="9" spans="1:20" ht="15">
      <c r="A9" s="85"/>
      <c r="B9" s="6"/>
      <c r="C9" s="393"/>
      <c r="D9" s="393"/>
      <c r="E9" s="393"/>
      <c r="F9" s="393"/>
      <c r="G9" s="393"/>
      <c r="H9" s="393"/>
      <c r="I9" s="393"/>
      <c r="J9" s="393"/>
      <c r="K9" s="392">
        <f>IF(H9="Dean's Office","110430400", IF(H9="Biology", "110450400", IF(H9="Chemistry","110470400",IF(H9="English","110490400",IF(H9="World Languages (WLLI)","110520400", IF(H9="Geology &amp; Geography","110530400",IF(H9="History", "110540400",IF(H9="Mathematics", "110570400",IF(H9="Philosophy", "110580400",IF(H9="Physics &amp; Astronomy","110590400",IF(H9="Public Affairs", "110600400",IF(H9="Political Science", "110610400", IF(H9="Psychology", "110620400",IF(H9="Public Administration", "110630400",IF(H9="Sociology &amp; Anthropology", "110650400",IF(H9="Communication Studies", "110670400",IF(H9="Statistics","110680400",IF(H9="Women's Studies", "110690400",IF(H9="Native American Studies", "110710400",IF(H9="Cultural Resource Management", "110720400",IF(H9="Multidisciplinary Studies", "110730400",IF(H9="Leadership Studies", "110740400",IF(H9="Social Work", "110770400",IF(H9="WVU Press", "115100400",IF(H9="Forensics", "255010400",)))))))))))))))))))))))))</f>
        <v>0</v>
      </c>
      <c r="L9" s="392"/>
      <c r="M9" s="4"/>
    </row>
    <row r="10" spans="1:20" ht="15">
      <c r="A10" s="85"/>
      <c r="B10" s="6"/>
      <c r="C10" s="6"/>
      <c r="D10" s="6"/>
      <c r="E10" s="6"/>
      <c r="F10" s="6"/>
      <c r="G10" s="6"/>
      <c r="H10" s="6"/>
      <c r="I10" s="6"/>
      <c r="J10" s="6"/>
      <c r="K10" s="6"/>
      <c r="L10" s="86"/>
      <c r="M10" s="4"/>
    </row>
    <row r="11" spans="1:20">
      <c r="A11" s="196"/>
      <c r="B11" s="6"/>
      <c r="C11" s="6"/>
      <c r="D11" s="6"/>
      <c r="E11" s="6"/>
      <c r="F11" s="6"/>
      <c r="G11" s="6"/>
      <c r="H11" s="6"/>
      <c r="I11" s="6"/>
      <c r="J11" s="6"/>
      <c r="K11" s="6"/>
      <c r="L11" s="86"/>
    </row>
    <row r="12" spans="1:20">
      <c r="A12" s="200" t="s">
        <v>43</v>
      </c>
      <c r="B12" s="198" t="s">
        <v>78</v>
      </c>
      <c r="C12" s="417" t="s">
        <v>45</v>
      </c>
      <c r="D12" s="417"/>
      <c r="E12" s="417"/>
      <c r="F12" s="417"/>
      <c r="G12" s="198" t="s">
        <v>78</v>
      </c>
      <c r="H12" s="194"/>
      <c r="I12" s="194" t="s">
        <v>48</v>
      </c>
      <c r="J12" s="415" t="s">
        <v>78</v>
      </c>
      <c r="K12" s="415"/>
      <c r="L12" s="86"/>
    </row>
    <row r="13" spans="1:20">
      <c r="A13" s="200" t="s">
        <v>44</v>
      </c>
      <c r="B13" s="198" t="s">
        <v>78</v>
      </c>
      <c r="C13" s="418" t="s">
        <v>39</v>
      </c>
      <c r="D13" s="418"/>
      <c r="E13" s="418"/>
      <c r="F13" s="418"/>
      <c r="G13" s="43"/>
      <c r="H13" s="194"/>
      <c r="I13" s="194" t="s">
        <v>40</v>
      </c>
      <c r="J13" s="416"/>
      <c r="K13" s="416"/>
      <c r="L13" s="86"/>
    </row>
    <row r="14" spans="1:20">
      <c r="A14" s="196"/>
      <c r="B14" s="6"/>
      <c r="C14" s="433"/>
      <c r="D14" s="433"/>
      <c r="E14" s="433"/>
      <c r="F14" s="433"/>
      <c r="G14" s="433"/>
      <c r="H14" s="194"/>
      <c r="I14" s="418"/>
      <c r="J14" s="418"/>
      <c r="K14" s="8"/>
      <c r="L14" s="86"/>
    </row>
    <row r="15" spans="1:20">
      <c r="A15" s="200" t="s">
        <v>92</v>
      </c>
      <c r="B15" s="58" t="s">
        <v>78</v>
      </c>
      <c r="C15" s="6"/>
      <c r="D15" s="6"/>
      <c r="E15" s="6"/>
      <c r="F15" s="6"/>
      <c r="G15" s="6"/>
      <c r="H15" s="6"/>
      <c r="I15" s="6"/>
      <c r="J15" s="6"/>
      <c r="K15" s="6"/>
      <c r="L15" s="86"/>
      <c r="M15" s="4"/>
    </row>
    <row r="16" spans="1:20">
      <c r="A16" s="200" t="s">
        <v>93</v>
      </c>
      <c r="B16" s="7"/>
      <c r="C16" s="194" t="s">
        <v>49</v>
      </c>
      <c r="D16" s="157">
        <f>IF(G81+I81+K81 &lt;&gt; 0,(I81+K81)/(G81+I81+K81),0)</f>
        <v>0</v>
      </c>
      <c r="E16" s="46"/>
      <c r="F16" s="46"/>
      <c r="G16" s="6"/>
      <c r="H16" s="6"/>
      <c r="I16" s="6"/>
      <c r="J16" s="6"/>
      <c r="K16" s="6"/>
      <c r="L16" s="86"/>
    </row>
    <row r="17" spans="1:12">
      <c r="A17" s="200" t="s">
        <v>42</v>
      </c>
      <c r="B17" s="9"/>
      <c r="C17" s="194" t="s">
        <v>50</v>
      </c>
      <c r="D17" s="158">
        <f>I81+K81</f>
        <v>0</v>
      </c>
      <c r="E17" s="194"/>
      <c r="F17" s="194"/>
      <c r="G17" s="6"/>
      <c r="H17" s="6"/>
      <c r="I17" s="6"/>
      <c r="J17" s="6"/>
      <c r="K17" s="6"/>
      <c r="L17" s="86"/>
    </row>
    <row r="18" spans="1:12">
      <c r="A18" s="163"/>
      <c r="B18" s="164"/>
      <c r="C18" s="82"/>
      <c r="D18" s="82"/>
      <c r="E18" s="82"/>
      <c r="F18" s="82"/>
      <c r="G18" s="82"/>
      <c r="H18" s="82"/>
      <c r="I18" s="82"/>
      <c r="J18" s="82"/>
      <c r="K18" s="82"/>
      <c r="L18" s="87"/>
    </row>
    <row r="19" spans="1:12">
      <c r="A19" s="23"/>
      <c r="B19" s="24"/>
      <c r="C19" s="24"/>
      <c r="D19" s="24"/>
      <c r="E19" s="24"/>
      <c r="F19" s="24"/>
      <c r="G19" s="24"/>
      <c r="H19" s="24"/>
      <c r="I19" s="24"/>
      <c r="J19" s="24"/>
      <c r="K19" s="24"/>
      <c r="L19" s="55"/>
    </row>
    <row r="20" spans="1:12" ht="17.25" customHeight="1">
      <c r="A20" s="23"/>
      <c r="B20" s="24"/>
      <c r="C20" s="24"/>
      <c r="D20" s="24"/>
      <c r="E20" s="24"/>
      <c r="F20" s="24"/>
      <c r="G20" s="423" t="s">
        <v>2</v>
      </c>
      <c r="H20" s="423"/>
      <c r="I20" s="423" t="s">
        <v>4</v>
      </c>
      <c r="J20" s="423"/>
      <c r="K20" s="423" t="s">
        <v>0</v>
      </c>
      <c r="L20" s="423"/>
    </row>
    <row r="21" spans="1:12" ht="28.5" customHeight="1">
      <c r="A21" s="306" t="s">
        <v>6</v>
      </c>
      <c r="B21" s="424" t="s">
        <v>109</v>
      </c>
      <c r="C21" s="308"/>
      <c r="D21" s="309"/>
      <c r="E21" s="311"/>
      <c r="F21" s="311"/>
      <c r="G21" s="39"/>
      <c r="H21" s="10"/>
      <c r="I21" s="432"/>
      <c r="J21" s="432"/>
      <c r="K21" s="432"/>
      <c r="L21" s="434"/>
    </row>
    <row r="22" spans="1:12" ht="31.35" customHeight="1">
      <c r="A22" s="305" t="s">
        <v>32</v>
      </c>
      <c r="B22" s="424"/>
      <c r="C22" s="307" t="s">
        <v>7</v>
      </c>
      <c r="D22" s="310" t="s">
        <v>95</v>
      </c>
      <c r="E22" s="312" t="s">
        <v>94</v>
      </c>
      <c r="F22" s="312" t="s">
        <v>96</v>
      </c>
      <c r="G22" s="40"/>
      <c r="H22" s="11"/>
      <c r="I22" s="11"/>
      <c r="J22" s="11"/>
      <c r="K22" s="11"/>
      <c r="L22" s="12"/>
    </row>
    <row r="23" spans="1:12">
      <c r="A23" s="266"/>
      <c r="B23" s="267"/>
      <c r="C23" s="13"/>
      <c r="D23" s="254">
        <f>'Salary Adjustment'!B17</f>
        <v>0</v>
      </c>
      <c r="E23" s="80"/>
      <c r="F23" s="299"/>
      <c r="G23" s="369">
        <f t="shared" ref="G23:G30" si="0">IF(F23&gt;E23,"months requested cannot exceed term",IF(OR(D23="",E23=""),0,(D23/E23)*F23))</f>
        <v>0</v>
      </c>
      <c r="H23" s="370"/>
      <c r="I23" s="360"/>
      <c r="J23" s="361"/>
      <c r="K23" s="360"/>
      <c r="L23" s="361"/>
    </row>
    <row r="24" spans="1:12">
      <c r="A24" s="90"/>
      <c r="B24" s="201"/>
      <c r="C24" s="7"/>
      <c r="D24" s="255">
        <f>'Salary Adjustment'!B33</f>
        <v>0</v>
      </c>
      <c r="E24" s="81"/>
      <c r="F24" s="300"/>
      <c r="G24" s="369">
        <f t="shared" si="0"/>
        <v>0</v>
      </c>
      <c r="H24" s="370"/>
      <c r="I24" s="360"/>
      <c r="J24" s="361"/>
      <c r="K24" s="360"/>
      <c r="L24" s="361"/>
    </row>
    <row r="25" spans="1:12">
      <c r="A25" s="90"/>
      <c r="B25" s="201"/>
      <c r="C25" s="7"/>
      <c r="D25" s="255">
        <f>'Salary Adjustment'!B50</f>
        <v>0</v>
      </c>
      <c r="E25" s="81"/>
      <c r="F25" s="300"/>
      <c r="G25" s="369">
        <f t="shared" si="0"/>
        <v>0</v>
      </c>
      <c r="H25" s="370"/>
      <c r="I25" s="360"/>
      <c r="J25" s="361"/>
      <c r="K25" s="360"/>
      <c r="L25" s="361"/>
    </row>
    <row r="26" spans="1:12">
      <c r="A26" s="90"/>
      <c r="B26" s="201"/>
      <c r="C26" s="7"/>
      <c r="D26" s="79"/>
      <c r="E26" s="81"/>
      <c r="F26" s="300"/>
      <c r="G26" s="369">
        <f t="shared" si="0"/>
        <v>0</v>
      </c>
      <c r="H26" s="370"/>
      <c r="I26" s="360"/>
      <c r="J26" s="361"/>
      <c r="K26" s="360"/>
      <c r="L26" s="361"/>
    </row>
    <row r="27" spans="1:12">
      <c r="A27" s="90"/>
      <c r="B27" s="201"/>
      <c r="C27" s="7"/>
      <c r="D27" s="79"/>
      <c r="E27" s="81"/>
      <c r="F27" s="300"/>
      <c r="G27" s="369">
        <f t="shared" si="0"/>
        <v>0</v>
      </c>
      <c r="H27" s="370"/>
      <c r="I27" s="360"/>
      <c r="J27" s="361"/>
      <c r="K27" s="360"/>
      <c r="L27" s="361"/>
    </row>
    <row r="28" spans="1:12">
      <c r="A28" s="90"/>
      <c r="B28" s="201"/>
      <c r="C28" s="7"/>
      <c r="D28" s="79"/>
      <c r="E28" s="81"/>
      <c r="F28" s="300"/>
      <c r="G28" s="369">
        <f t="shared" si="0"/>
        <v>0</v>
      </c>
      <c r="H28" s="370"/>
      <c r="I28" s="360"/>
      <c r="J28" s="361"/>
      <c r="K28" s="360"/>
      <c r="L28" s="361"/>
    </row>
    <row r="29" spans="1:12">
      <c r="A29" s="90"/>
      <c r="B29" s="201"/>
      <c r="C29" s="7"/>
      <c r="D29" s="79"/>
      <c r="E29" s="81"/>
      <c r="F29" s="300"/>
      <c r="G29" s="369">
        <f t="shared" si="0"/>
        <v>0</v>
      </c>
      <c r="H29" s="370"/>
      <c r="I29" s="360"/>
      <c r="J29" s="361"/>
      <c r="K29" s="360"/>
      <c r="L29" s="361"/>
    </row>
    <row r="30" spans="1:12">
      <c r="A30" s="90"/>
      <c r="B30" s="201"/>
      <c r="C30" s="7"/>
      <c r="D30" s="79"/>
      <c r="E30" s="81"/>
      <c r="F30" s="300"/>
      <c r="G30" s="375">
        <f t="shared" si="0"/>
        <v>0</v>
      </c>
      <c r="H30" s="376"/>
      <c r="I30" s="419"/>
      <c r="J30" s="420"/>
      <c r="K30" s="419"/>
      <c r="L30" s="420"/>
    </row>
    <row r="31" spans="1:12" ht="28.5">
      <c r="A31" s="305" t="s">
        <v>160</v>
      </c>
      <c r="B31" s="318" t="s">
        <v>109</v>
      </c>
      <c r="C31" s="307" t="s">
        <v>7</v>
      </c>
      <c r="D31" s="314" t="s">
        <v>95</v>
      </c>
      <c r="E31" s="316" t="s">
        <v>94</v>
      </c>
      <c r="F31" s="317" t="s">
        <v>96</v>
      </c>
      <c r="G31" s="371"/>
      <c r="H31" s="372"/>
      <c r="I31" s="279"/>
      <c r="J31" s="279"/>
      <c r="K31" s="279"/>
      <c r="L31" s="280"/>
    </row>
    <row r="32" spans="1:12">
      <c r="A32" s="90"/>
      <c r="B32" s="201"/>
      <c r="C32" s="7"/>
      <c r="D32" s="79"/>
      <c r="E32" s="81"/>
      <c r="F32" s="300"/>
      <c r="G32" s="373">
        <f t="shared" ref="G32:G39" si="1">IF(F32&gt;E32,"months requested cannot exceed term",IF(OR(D32="",E32=""),0,(D32/E32)*F32))</f>
        <v>0</v>
      </c>
      <c r="H32" s="374"/>
      <c r="I32" s="360"/>
      <c r="J32" s="364"/>
      <c r="K32" s="360"/>
      <c r="L32" s="361"/>
    </row>
    <row r="33" spans="1:12">
      <c r="A33" s="90"/>
      <c r="B33" s="201"/>
      <c r="C33" s="7"/>
      <c r="D33" s="79"/>
      <c r="E33" s="81"/>
      <c r="F33" s="300"/>
      <c r="G33" s="373">
        <f t="shared" ref="G33" si="2">IF(F33&gt;E33,"months requested cannot exceed term",IF(OR(D33="",E33=""),0,(D33/E33)*F33))</f>
        <v>0</v>
      </c>
      <c r="H33" s="374"/>
      <c r="I33" s="259"/>
      <c r="J33" s="261"/>
      <c r="K33" s="259"/>
      <c r="L33" s="260"/>
    </row>
    <row r="34" spans="1:12">
      <c r="A34" s="90"/>
      <c r="B34" s="201"/>
      <c r="C34" s="7"/>
      <c r="D34" s="79"/>
      <c r="E34" s="81"/>
      <c r="F34" s="300"/>
      <c r="G34" s="369">
        <f t="shared" si="1"/>
        <v>0</v>
      </c>
      <c r="H34" s="370"/>
      <c r="I34" s="360"/>
      <c r="J34" s="364"/>
      <c r="K34" s="360"/>
      <c r="L34" s="361"/>
    </row>
    <row r="35" spans="1:12">
      <c r="A35" s="90"/>
      <c r="B35" s="201"/>
      <c r="C35" s="7"/>
      <c r="D35" s="79"/>
      <c r="E35" s="81"/>
      <c r="F35" s="300"/>
      <c r="G35" s="369">
        <f t="shared" si="1"/>
        <v>0</v>
      </c>
      <c r="H35" s="370"/>
      <c r="I35" s="360"/>
      <c r="J35" s="364"/>
      <c r="K35" s="360"/>
      <c r="L35" s="361"/>
    </row>
    <row r="36" spans="1:12">
      <c r="A36" s="90"/>
      <c r="B36" s="201"/>
      <c r="C36" s="7"/>
      <c r="D36" s="79"/>
      <c r="E36" s="81"/>
      <c r="F36" s="300"/>
      <c r="G36" s="369">
        <f t="shared" si="1"/>
        <v>0</v>
      </c>
      <c r="H36" s="370"/>
      <c r="I36" s="360"/>
      <c r="J36" s="364"/>
      <c r="K36" s="360"/>
      <c r="L36" s="361"/>
    </row>
    <row r="37" spans="1:12">
      <c r="A37" s="90"/>
      <c r="B37" s="201"/>
      <c r="C37" s="7"/>
      <c r="D37" s="79"/>
      <c r="E37" s="81"/>
      <c r="F37" s="300"/>
      <c r="G37" s="369">
        <f t="shared" si="1"/>
        <v>0</v>
      </c>
      <c r="H37" s="370"/>
      <c r="I37" s="360"/>
      <c r="J37" s="364"/>
      <c r="K37" s="360"/>
      <c r="L37" s="361"/>
    </row>
    <row r="38" spans="1:12">
      <c r="A38" s="90"/>
      <c r="B38" s="201"/>
      <c r="C38" s="7"/>
      <c r="D38" s="79"/>
      <c r="E38" s="81"/>
      <c r="F38" s="300"/>
      <c r="G38" s="369">
        <f t="shared" si="1"/>
        <v>0</v>
      </c>
      <c r="H38" s="370"/>
      <c r="I38" s="360"/>
      <c r="J38" s="364"/>
      <c r="K38" s="360"/>
      <c r="L38" s="361"/>
    </row>
    <row r="39" spans="1:12">
      <c r="A39" s="288"/>
      <c r="B39" s="289"/>
      <c r="C39" s="268"/>
      <c r="D39" s="269"/>
      <c r="E39" s="270"/>
      <c r="F39" s="301"/>
      <c r="G39" s="375">
        <f t="shared" si="1"/>
        <v>0</v>
      </c>
      <c r="H39" s="376"/>
      <c r="I39" s="360"/>
      <c r="J39" s="364"/>
      <c r="K39" s="360"/>
      <c r="L39" s="361"/>
    </row>
    <row r="40" spans="1:12" ht="29.1" customHeight="1">
      <c r="A40" s="421"/>
      <c r="B40" s="422"/>
      <c r="C40" s="313" t="s">
        <v>12</v>
      </c>
      <c r="D40" s="314" t="s">
        <v>95</v>
      </c>
      <c r="E40" s="316" t="s">
        <v>94</v>
      </c>
      <c r="F40" s="317" t="s">
        <v>96</v>
      </c>
      <c r="G40" s="273"/>
      <c r="H40" s="273"/>
      <c r="I40" s="273"/>
      <c r="J40" s="273"/>
      <c r="K40" s="273"/>
      <c r="L40" s="274"/>
    </row>
    <row r="41" spans="1:12" ht="17.45" customHeight="1">
      <c r="A41" s="381" t="s">
        <v>9</v>
      </c>
      <c r="B41" s="382"/>
      <c r="C41" s="275"/>
      <c r="D41" s="275"/>
      <c r="E41" s="315"/>
      <c r="F41" s="277"/>
      <c r="G41" s="372"/>
      <c r="H41" s="372"/>
      <c r="I41" s="410"/>
      <c r="J41" s="410"/>
      <c r="K41" s="278"/>
      <c r="L41" s="265"/>
    </row>
    <row r="42" spans="1:12">
      <c r="A42" s="377" t="s">
        <v>154</v>
      </c>
      <c r="B42" s="378"/>
      <c r="C42" s="262"/>
      <c r="D42" s="284">
        <v>53760</v>
      </c>
      <c r="E42" s="271"/>
      <c r="F42" s="302"/>
      <c r="G42" s="373">
        <f t="shared" ref="G42:G45" si="3">IF(F42&gt;E42,"months requested cannot exceed term",IF(OR(D42="",E42=""),0,(D42/E42)*F42)*C42)</f>
        <v>0</v>
      </c>
      <c r="H42" s="374"/>
      <c r="I42" s="365"/>
      <c r="J42" s="366"/>
      <c r="K42" s="365"/>
      <c r="L42" s="366"/>
    </row>
    <row r="43" spans="1:12">
      <c r="A43" s="367" t="s">
        <v>155</v>
      </c>
      <c r="B43" s="368"/>
      <c r="C43" s="262"/>
      <c r="D43" s="284">
        <v>53760</v>
      </c>
      <c r="E43" s="88"/>
      <c r="F43" s="303"/>
      <c r="G43" s="369">
        <f t="shared" si="3"/>
        <v>0</v>
      </c>
      <c r="H43" s="370"/>
      <c r="I43" s="360"/>
      <c r="J43" s="361"/>
      <c r="K43" s="360"/>
      <c r="L43" s="361"/>
    </row>
    <row r="44" spans="1:12">
      <c r="A44" s="367" t="s">
        <v>156</v>
      </c>
      <c r="B44" s="368"/>
      <c r="C44" s="262"/>
      <c r="D44" s="284">
        <v>53760</v>
      </c>
      <c r="E44" s="88"/>
      <c r="F44" s="303"/>
      <c r="G44" s="369">
        <f t="shared" si="3"/>
        <v>0</v>
      </c>
      <c r="H44" s="370"/>
      <c r="I44" s="360"/>
      <c r="J44" s="361"/>
      <c r="K44" s="360"/>
      <c r="L44" s="361"/>
    </row>
    <row r="45" spans="1:12">
      <c r="A45" s="379" t="s">
        <v>157</v>
      </c>
      <c r="B45" s="380"/>
      <c r="C45" s="262"/>
      <c r="D45" s="284">
        <v>53760</v>
      </c>
      <c r="E45" s="281"/>
      <c r="F45" s="304"/>
      <c r="G45" s="375">
        <f t="shared" si="3"/>
        <v>0</v>
      </c>
      <c r="H45" s="376"/>
      <c r="I45" s="419"/>
      <c r="J45" s="420"/>
      <c r="K45" s="419"/>
      <c r="L45" s="420"/>
    </row>
    <row r="46" spans="1:12">
      <c r="A46" s="381" t="s">
        <v>10</v>
      </c>
      <c r="B46" s="382"/>
      <c r="C46" s="272"/>
      <c r="D46" s="282"/>
      <c r="E46" s="276"/>
      <c r="F46" s="277"/>
      <c r="G46" s="372"/>
      <c r="H46" s="372"/>
      <c r="I46" s="410"/>
      <c r="J46" s="410"/>
      <c r="K46" s="410"/>
      <c r="L46" s="411"/>
    </row>
    <row r="47" spans="1:12">
      <c r="A47" s="377" t="s">
        <v>154</v>
      </c>
      <c r="B47" s="378"/>
      <c r="C47" s="262"/>
      <c r="D47" s="284"/>
      <c r="E47" s="271"/>
      <c r="F47" s="302"/>
      <c r="G47" s="373">
        <f t="shared" ref="G47:G50" si="4">IF(F47&gt;E47,"months requested cannot exceed term",IF(OR(D47="",E47=""),0,(D47/E47)*F47)*C47)</f>
        <v>0</v>
      </c>
      <c r="H47" s="374"/>
      <c r="I47" s="365"/>
      <c r="J47" s="366"/>
      <c r="K47" s="365"/>
      <c r="L47" s="366"/>
    </row>
    <row r="48" spans="1:12">
      <c r="A48" s="367" t="s">
        <v>155</v>
      </c>
      <c r="B48" s="368"/>
      <c r="C48" s="262"/>
      <c r="D48" s="285"/>
      <c r="E48" s="88"/>
      <c r="F48" s="303"/>
      <c r="G48" s="369">
        <f t="shared" si="4"/>
        <v>0</v>
      </c>
      <c r="H48" s="370"/>
      <c r="I48" s="360"/>
      <c r="J48" s="361"/>
      <c r="K48" s="360"/>
      <c r="L48" s="361"/>
    </row>
    <row r="49" spans="1:22">
      <c r="A49" s="367" t="s">
        <v>156</v>
      </c>
      <c r="B49" s="368"/>
      <c r="C49" s="262"/>
      <c r="D49" s="285"/>
      <c r="E49" s="88"/>
      <c r="F49" s="303"/>
      <c r="G49" s="369">
        <f t="shared" si="4"/>
        <v>0</v>
      </c>
      <c r="H49" s="370"/>
      <c r="I49" s="360"/>
      <c r="J49" s="361"/>
      <c r="K49" s="360"/>
      <c r="L49" s="361"/>
    </row>
    <row r="50" spans="1:22">
      <c r="A50" s="379" t="s">
        <v>157</v>
      </c>
      <c r="B50" s="380"/>
      <c r="C50" s="262"/>
      <c r="D50" s="286"/>
      <c r="E50" s="281"/>
      <c r="F50" s="304"/>
      <c r="G50" s="375">
        <f t="shared" si="4"/>
        <v>0</v>
      </c>
      <c r="H50" s="376"/>
      <c r="I50" s="419"/>
      <c r="J50" s="420"/>
      <c r="K50" s="419"/>
      <c r="L50" s="420"/>
    </row>
    <row r="51" spans="1:22">
      <c r="A51" s="381" t="s">
        <v>76</v>
      </c>
      <c r="B51" s="382"/>
      <c r="C51" s="272"/>
      <c r="D51" s="282"/>
      <c r="E51" s="276"/>
      <c r="F51" s="277"/>
      <c r="G51" s="372"/>
      <c r="H51" s="372"/>
      <c r="I51" s="410"/>
      <c r="J51" s="410"/>
      <c r="K51" s="410"/>
      <c r="L51" s="411"/>
    </row>
    <row r="52" spans="1:22">
      <c r="A52" s="377" t="s">
        <v>154</v>
      </c>
      <c r="B52" s="378"/>
      <c r="C52" s="262"/>
      <c r="D52" s="284"/>
      <c r="E52" s="271"/>
      <c r="F52" s="302"/>
      <c r="G52" s="373">
        <f t="shared" ref="G52:G55" si="5">IF(F52&gt;E52,"months requested cannot exceed term",IF(OR(D52="",E52=""),0,(D52/E52)*F52)*C52)</f>
        <v>0</v>
      </c>
      <c r="H52" s="374"/>
      <c r="I52" s="365"/>
      <c r="J52" s="366"/>
      <c r="K52" s="365"/>
      <c r="L52" s="366"/>
    </row>
    <row r="53" spans="1:22">
      <c r="A53" s="367" t="s">
        <v>155</v>
      </c>
      <c r="B53" s="368"/>
      <c r="C53" s="262"/>
      <c r="D53" s="285"/>
      <c r="E53" s="88"/>
      <c r="F53" s="303"/>
      <c r="G53" s="369">
        <f t="shared" si="5"/>
        <v>0</v>
      </c>
      <c r="H53" s="370"/>
      <c r="I53" s="360"/>
      <c r="J53" s="361"/>
      <c r="K53" s="360"/>
      <c r="L53" s="361"/>
    </row>
    <row r="54" spans="1:22">
      <c r="A54" s="367" t="s">
        <v>156</v>
      </c>
      <c r="B54" s="368"/>
      <c r="C54" s="262"/>
      <c r="D54" s="285"/>
      <c r="E54" s="88"/>
      <c r="F54" s="303"/>
      <c r="G54" s="369">
        <f t="shared" si="5"/>
        <v>0</v>
      </c>
      <c r="H54" s="370"/>
      <c r="I54" s="360"/>
      <c r="J54" s="361"/>
      <c r="K54" s="360"/>
      <c r="L54" s="361"/>
    </row>
    <row r="55" spans="1:22">
      <c r="A55" s="367" t="s">
        <v>157</v>
      </c>
      <c r="B55" s="368"/>
      <c r="C55" s="262"/>
      <c r="D55" s="286"/>
      <c r="E55" s="281"/>
      <c r="F55" s="304"/>
      <c r="G55" s="369">
        <f t="shared" si="5"/>
        <v>0</v>
      </c>
      <c r="H55" s="370"/>
      <c r="I55" s="360"/>
      <c r="J55" s="361"/>
      <c r="K55" s="360"/>
      <c r="L55" s="361"/>
    </row>
    <row r="56" spans="1:22" ht="15">
      <c r="A56" s="425" t="s">
        <v>13</v>
      </c>
      <c r="B56" s="426"/>
      <c r="C56" s="75"/>
      <c r="D56" s="187"/>
      <c r="E56" s="187"/>
      <c r="F56" s="188"/>
      <c r="G56" s="427">
        <f>SUM(G23:H55)</f>
        <v>0</v>
      </c>
      <c r="H56" s="413"/>
      <c r="I56" s="412">
        <f>SUM(I23:J55)</f>
        <v>0</v>
      </c>
      <c r="J56" s="413"/>
      <c r="K56" s="412">
        <f>SUM(K23:L55)</f>
        <v>0</v>
      </c>
      <c r="L56" s="413"/>
    </row>
    <row r="57" spans="1:22" ht="15">
      <c r="A57" s="425" t="s">
        <v>14</v>
      </c>
      <c r="B57" s="426"/>
      <c r="C57" s="89" t="s">
        <v>15</v>
      </c>
      <c r="D57" s="287"/>
      <c r="E57" s="287"/>
      <c r="F57" s="287"/>
      <c r="G57" s="14"/>
      <c r="H57" s="14"/>
      <c r="I57" s="14"/>
      <c r="J57" s="14"/>
      <c r="K57" s="14"/>
      <c r="L57" s="15"/>
    </row>
    <row r="58" spans="1:22">
      <c r="A58" s="362" t="s">
        <v>8</v>
      </c>
      <c r="B58" s="363"/>
      <c r="C58" s="283">
        <v>0.24</v>
      </c>
      <c r="D58" s="118"/>
      <c r="E58" s="119"/>
      <c r="F58" s="120"/>
      <c r="G58" s="405">
        <f>SUM(G23:H30,G42:H45)*C58</f>
        <v>0</v>
      </c>
      <c r="H58" s="406"/>
      <c r="I58" s="414">
        <f>SUM(I23:J45)*C58</f>
        <v>0</v>
      </c>
      <c r="J58" s="406"/>
      <c r="K58" s="414">
        <f>SUM(K23:L45)*C58</f>
        <v>0</v>
      </c>
      <c r="L58" s="406"/>
    </row>
    <row r="59" spans="1:22">
      <c r="A59" s="362" t="s">
        <v>160</v>
      </c>
      <c r="B59" s="363"/>
      <c r="C59" s="123">
        <v>7.3999999999999996E-2</v>
      </c>
      <c r="D59" s="118"/>
      <c r="E59" s="119"/>
      <c r="F59" s="120"/>
      <c r="G59" s="407">
        <f>SUM(G32:H39)*C59</f>
        <v>0</v>
      </c>
      <c r="H59" s="408"/>
      <c r="I59" s="350"/>
      <c r="J59" s="351"/>
      <c r="K59" s="350"/>
      <c r="L59" s="351"/>
    </row>
    <row r="60" spans="1:22">
      <c r="A60" s="362" t="s">
        <v>10</v>
      </c>
      <c r="B60" s="363"/>
      <c r="C60" s="123">
        <v>7.0000000000000007E-2</v>
      </c>
      <c r="D60" s="118"/>
      <c r="E60" s="119"/>
      <c r="F60" s="120"/>
      <c r="G60" s="407">
        <f>SUM(G47:H50)*C60</f>
        <v>0</v>
      </c>
      <c r="H60" s="408"/>
      <c r="I60" s="409">
        <f>SUM(I47:J50)*C60</f>
        <v>0</v>
      </c>
      <c r="J60" s="408"/>
      <c r="K60" s="409">
        <f>SUM(K47:L50)*C60</f>
        <v>0</v>
      </c>
      <c r="L60" s="408"/>
    </row>
    <row r="61" spans="1:22">
      <c r="A61" s="362" t="s">
        <v>11</v>
      </c>
      <c r="B61" s="363"/>
      <c r="C61" s="358">
        <v>1.9E-2</v>
      </c>
      <c r="D61" s="118"/>
      <c r="E61" s="119"/>
      <c r="F61" s="120"/>
      <c r="G61" s="407">
        <f>SUM(G50:H53)*C61</f>
        <v>0</v>
      </c>
      <c r="H61" s="408"/>
      <c r="I61" s="345"/>
      <c r="J61" s="341"/>
      <c r="K61" s="345"/>
      <c r="L61" s="341"/>
    </row>
    <row r="62" spans="1:22" ht="15">
      <c r="A62" s="437" t="s">
        <v>163</v>
      </c>
      <c r="B62" s="438"/>
      <c r="C62" s="359"/>
      <c r="D62" s="119"/>
      <c r="E62" s="119"/>
      <c r="F62" s="120"/>
      <c r="G62" s="407">
        <f>SUM(G58:H61)</f>
        <v>0</v>
      </c>
      <c r="H62" s="408"/>
      <c r="I62" s="345"/>
      <c r="J62" s="341"/>
      <c r="K62" s="345"/>
      <c r="L62" s="341"/>
    </row>
    <row r="63" spans="1:22" ht="15">
      <c r="A63" s="428" t="s">
        <v>16</v>
      </c>
      <c r="B63" s="429"/>
      <c r="C63" s="430"/>
      <c r="D63" s="196"/>
      <c r="E63" s="6"/>
      <c r="F63" s="86"/>
      <c r="G63" s="407">
        <f>SUM(G56:H61)</f>
        <v>0</v>
      </c>
      <c r="H63" s="408"/>
      <c r="I63" s="409">
        <f>SUM(I56:J61)</f>
        <v>0</v>
      </c>
      <c r="J63" s="408"/>
      <c r="K63" s="409">
        <f>SUM(K56:L61)</f>
        <v>0</v>
      </c>
      <c r="L63" s="408"/>
      <c r="V63" s="4"/>
    </row>
    <row r="64" spans="1:22" ht="15">
      <c r="A64" s="428" t="s">
        <v>17</v>
      </c>
      <c r="B64" s="429"/>
      <c r="C64" s="430"/>
      <c r="D64" s="196"/>
      <c r="E64" s="6"/>
      <c r="F64" s="86"/>
      <c r="G64" s="407">
        <f>SUM(G65:H66)</f>
        <v>0</v>
      </c>
      <c r="H64" s="408"/>
      <c r="I64" s="407">
        <f t="shared" ref="I64" si="6">SUM(I65:J66)</f>
        <v>0</v>
      </c>
      <c r="J64" s="408"/>
      <c r="K64" s="407">
        <f t="shared" ref="K64" si="7">SUM(K65:L66)</f>
        <v>0</v>
      </c>
      <c r="L64" s="408"/>
    </row>
    <row r="65" spans="1:12">
      <c r="A65" s="362" t="s">
        <v>158</v>
      </c>
      <c r="B65" s="363"/>
      <c r="C65" s="430"/>
      <c r="D65" s="264"/>
      <c r="E65" s="6"/>
      <c r="F65" s="86"/>
      <c r="G65" s="360"/>
      <c r="H65" s="361"/>
      <c r="I65" s="360"/>
      <c r="J65" s="361"/>
      <c r="K65" s="360"/>
      <c r="L65" s="361"/>
    </row>
    <row r="66" spans="1:12">
      <c r="A66" s="362" t="s">
        <v>159</v>
      </c>
      <c r="B66" s="363"/>
      <c r="C66" s="430"/>
      <c r="D66" s="264"/>
      <c r="E66" s="6"/>
      <c r="F66" s="86"/>
      <c r="G66" s="360"/>
      <c r="H66" s="361"/>
      <c r="I66" s="360"/>
      <c r="J66" s="361"/>
      <c r="K66" s="360"/>
      <c r="L66" s="361"/>
    </row>
    <row r="67" spans="1:12" ht="15">
      <c r="A67" s="428" t="s">
        <v>18</v>
      </c>
      <c r="B67" s="429"/>
      <c r="C67" s="430"/>
      <c r="D67" s="196"/>
      <c r="E67" s="6"/>
      <c r="F67" s="86"/>
      <c r="G67" s="364"/>
      <c r="H67" s="361"/>
      <c r="I67" s="360"/>
      <c r="J67" s="361"/>
      <c r="K67" s="360"/>
      <c r="L67" s="361"/>
    </row>
    <row r="68" spans="1:12" ht="15">
      <c r="A68" s="428" t="s">
        <v>19</v>
      </c>
      <c r="B68" s="429"/>
      <c r="C68" s="430"/>
      <c r="D68" s="196"/>
      <c r="E68" s="6"/>
      <c r="F68" s="86"/>
      <c r="G68" s="364"/>
      <c r="H68" s="361"/>
      <c r="I68" s="360"/>
      <c r="J68" s="361"/>
      <c r="K68" s="360"/>
      <c r="L68" s="361"/>
    </row>
    <row r="69" spans="1:12" ht="15">
      <c r="A69" s="428" t="s">
        <v>20</v>
      </c>
      <c r="B69" s="429"/>
      <c r="C69" s="430"/>
      <c r="D69" s="196"/>
      <c r="E69" s="6"/>
      <c r="F69" s="86"/>
      <c r="G69" s="17"/>
      <c r="H69" s="17"/>
      <c r="I69" s="17"/>
      <c r="J69" s="17"/>
      <c r="K69" s="17"/>
      <c r="L69" s="18"/>
    </row>
    <row r="70" spans="1:12">
      <c r="A70" s="362" t="s">
        <v>80</v>
      </c>
      <c r="B70" s="363"/>
      <c r="C70" s="430"/>
      <c r="D70" s="196"/>
      <c r="E70" s="6"/>
      <c r="F70" s="86"/>
      <c r="G70" s="407">
        <f>SUM(C86:C92)</f>
        <v>0</v>
      </c>
      <c r="H70" s="408"/>
      <c r="I70" s="360"/>
      <c r="J70" s="361"/>
      <c r="K70" s="360"/>
      <c r="L70" s="361"/>
    </row>
    <row r="71" spans="1:12">
      <c r="A71" s="362" t="s">
        <v>22</v>
      </c>
      <c r="B71" s="363"/>
      <c r="C71" s="430"/>
      <c r="D71" s="196"/>
      <c r="E71" s="6"/>
      <c r="F71" s="86"/>
      <c r="G71" s="364"/>
      <c r="H71" s="361"/>
      <c r="I71" s="360"/>
      <c r="J71" s="361"/>
      <c r="K71" s="360"/>
      <c r="L71" s="361"/>
    </row>
    <row r="72" spans="1:12">
      <c r="A72" s="362" t="s">
        <v>23</v>
      </c>
      <c r="B72" s="363"/>
      <c r="C72" s="430"/>
      <c r="D72" s="196"/>
      <c r="E72" s="6"/>
      <c r="F72" s="86"/>
      <c r="G72" s="364"/>
      <c r="H72" s="361"/>
      <c r="I72" s="360"/>
      <c r="J72" s="361"/>
      <c r="K72" s="360"/>
      <c r="L72" s="361"/>
    </row>
    <row r="73" spans="1:12" ht="15">
      <c r="A73" s="428" t="s">
        <v>161</v>
      </c>
      <c r="B73" s="429"/>
      <c r="C73" s="430"/>
      <c r="D73" s="196"/>
      <c r="E73" s="6"/>
      <c r="F73" s="86"/>
      <c r="G73" s="364"/>
      <c r="H73" s="361"/>
      <c r="I73" s="360"/>
      <c r="J73" s="361"/>
      <c r="K73" s="360"/>
      <c r="L73" s="361"/>
    </row>
    <row r="74" spans="1:12" ht="15">
      <c r="A74" s="428" t="s">
        <v>24</v>
      </c>
      <c r="B74" s="441"/>
      <c r="C74" s="430"/>
      <c r="D74" s="196"/>
      <c r="E74" s="6"/>
      <c r="F74" s="86"/>
      <c r="G74" s="364"/>
      <c r="H74" s="361"/>
      <c r="I74" s="360"/>
      <c r="J74" s="361"/>
      <c r="K74" s="360"/>
      <c r="L74" s="361"/>
    </row>
    <row r="75" spans="1:12" ht="15">
      <c r="A75" s="428" t="s">
        <v>25</v>
      </c>
      <c r="B75" s="429"/>
      <c r="C75" s="430"/>
      <c r="D75" s="196"/>
      <c r="E75" s="6"/>
      <c r="F75" s="86"/>
      <c r="G75" s="364"/>
      <c r="H75" s="361"/>
      <c r="I75" s="360"/>
      <c r="J75" s="361"/>
      <c r="K75" s="360"/>
      <c r="L75" s="361"/>
    </row>
    <row r="76" spans="1:12" ht="15">
      <c r="A76" s="428" t="s">
        <v>26</v>
      </c>
      <c r="B76" s="429"/>
      <c r="C76" s="430"/>
      <c r="D76" s="196"/>
      <c r="E76" s="6"/>
      <c r="F76" s="86"/>
      <c r="G76" s="364"/>
      <c r="H76" s="361"/>
      <c r="I76" s="360"/>
      <c r="J76" s="361"/>
      <c r="K76" s="360"/>
      <c r="L76" s="361"/>
    </row>
    <row r="77" spans="1:12" ht="15">
      <c r="A77" s="428" t="s">
        <v>27</v>
      </c>
      <c r="B77" s="429"/>
      <c r="C77" s="431"/>
      <c r="D77" s="197"/>
      <c r="E77" s="82"/>
      <c r="F77" s="87"/>
      <c r="G77" s="407">
        <f>G63+G64+G67+G68+G70+G71+G72+G73+G74+G75+G76</f>
        <v>0</v>
      </c>
      <c r="H77" s="408"/>
      <c r="I77" s="407">
        <f t="shared" ref="I77" si="8">I63+I64+I67+I68+I70+I71+I72+I73+I74+I75+I76</f>
        <v>0</v>
      </c>
      <c r="J77" s="408"/>
      <c r="K77" s="407">
        <f t="shared" ref="K77" si="9">K63+K64+K67+K68+K70+K71+K72+K73+K74+K75+K76</f>
        <v>0</v>
      </c>
      <c r="L77" s="408"/>
    </row>
    <row r="78" spans="1:12" ht="15">
      <c r="A78" s="319"/>
      <c r="B78" s="320"/>
      <c r="C78" s="16" t="s">
        <v>29</v>
      </c>
      <c r="D78" s="121"/>
      <c r="E78" s="121"/>
      <c r="F78" s="121"/>
      <c r="G78" s="19"/>
      <c r="H78" s="20"/>
      <c r="I78" s="20"/>
      <c r="J78" s="20"/>
      <c r="K78" s="20"/>
      <c r="L78" s="21"/>
    </row>
    <row r="79" spans="1:12" ht="15">
      <c r="A79" s="428" t="s">
        <v>28</v>
      </c>
      <c r="B79" s="429"/>
      <c r="C79" s="181">
        <f>IF(OR(B12="Select",B13="Select",G12="Select"),0,IF((AND(B12="Research",B13="On Campus",G12="No")),52%,IF((AND(B12="Instruction",B13="On Campus", G12="No")),56%,IF((AND(B12="Other",B13="On Campus", G12="No")),32.5%,IF(AND(B13="Off Campus",G12="No"),26%,IF(G12="Yes",G13))))))</f>
        <v>0</v>
      </c>
      <c r="D79" s="182"/>
      <c r="E79" s="182"/>
      <c r="F79" s="182"/>
      <c r="G79" s="409">
        <f>C79*B80</f>
        <v>0</v>
      </c>
      <c r="H79" s="408"/>
      <c r="I79" s="409">
        <f>C79*I77</f>
        <v>0</v>
      </c>
      <c r="J79" s="408"/>
      <c r="K79" s="409">
        <f>C79*K77</f>
        <v>0</v>
      </c>
      <c r="L79" s="408"/>
    </row>
    <row r="80" spans="1:12">
      <c r="A80" s="65" t="s">
        <v>30</v>
      </c>
      <c r="B80" s="180">
        <f>IF(AND(G12="No",G70&lt;=25000),G77-G73-G74-G75,IF(AND(G12="No",G70&gt;25000),G77-G70+(SUM(G86:G92))-G73-G74-G75,IF((G12="Yes"),G77,)))</f>
        <v>0</v>
      </c>
      <c r="C80" s="195"/>
      <c r="D80" s="161"/>
      <c r="E80" s="161"/>
      <c r="F80" s="162"/>
      <c r="G80" s="20"/>
      <c r="H80" s="20"/>
      <c r="I80" s="20"/>
      <c r="J80" s="20"/>
      <c r="K80" s="20"/>
      <c r="L80" s="21"/>
    </row>
    <row r="81" spans="1:12" ht="15">
      <c r="A81" s="425" t="s">
        <v>31</v>
      </c>
      <c r="B81" s="426"/>
      <c r="C81" s="78"/>
      <c r="D81" s="183"/>
      <c r="E81" s="183"/>
      <c r="F81" s="184"/>
      <c r="G81" s="407">
        <f>G77+G79</f>
        <v>0</v>
      </c>
      <c r="H81" s="408"/>
      <c r="I81" s="409">
        <f>I77+I79</f>
        <v>0</v>
      </c>
      <c r="J81" s="408"/>
      <c r="K81" s="409">
        <f>K77+K79</f>
        <v>0</v>
      </c>
      <c r="L81" s="408"/>
    </row>
    <row r="82" spans="1:12">
      <c r="A82" s="321"/>
      <c r="B82" s="322"/>
      <c r="C82" s="24"/>
      <c r="D82" s="24"/>
      <c r="E82" s="24"/>
      <c r="F82" s="24"/>
      <c r="G82" s="192"/>
      <c r="H82" s="192"/>
      <c r="I82" s="192"/>
      <c r="J82" s="192"/>
      <c r="K82" s="192"/>
      <c r="L82" s="25"/>
    </row>
    <row r="83" spans="1:12">
      <c r="A83" s="321"/>
      <c r="B83" s="24"/>
      <c r="C83" s="24"/>
      <c r="D83" s="24"/>
      <c r="E83" s="24"/>
      <c r="F83" s="24"/>
      <c r="G83" s="192"/>
      <c r="H83" s="442"/>
      <c r="I83" s="442"/>
      <c r="J83" s="192"/>
      <c r="K83" s="192"/>
      <c r="L83" s="25"/>
    </row>
    <row r="84" spans="1:12" ht="15">
      <c r="A84" s="443" t="s">
        <v>52</v>
      </c>
      <c r="B84" s="444"/>
      <c r="C84" s="26"/>
      <c r="D84" s="26"/>
      <c r="E84" s="26"/>
      <c r="F84" s="26"/>
      <c r="G84" s="27"/>
      <c r="H84" s="192"/>
      <c r="I84" s="192"/>
      <c r="J84" s="192"/>
      <c r="K84" s="192"/>
      <c r="L84" s="25"/>
    </row>
    <row r="85" spans="1:12" ht="15">
      <c r="A85" s="323" t="s">
        <v>53</v>
      </c>
      <c r="B85" s="28"/>
      <c r="C85" s="324" t="s">
        <v>3</v>
      </c>
      <c r="D85" s="95"/>
      <c r="E85" s="95"/>
      <c r="F85" s="95"/>
      <c r="G85" s="76" t="s">
        <v>5</v>
      </c>
      <c r="H85" s="29"/>
      <c r="I85" s="30"/>
      <c r="J85" s="30"/>
      <c r="K85" s="30"/>
      <c r="L85" s="31"/>
    </row>
    <row r="86" spans="1:12">
      <c r="A86" s="435"/>
      <c r="B86" s="436"/>
      <c r="C86" s="193"/>
      <c r="D86" s="97"/>
      <c r="E86" s="98"/>
      <c r="F86" s="99"/>
      <c r="G86" s="93">
        <f t="shared" ref="G86:G92" si="10">IF(C86&gt;25000, 25000,C86)</f>
        <v>0</v>
      </c>
      <c r="H86" s="32"/>
      <c r="I86" s="33"/>
      <c r="J86" s="33"/>
      <c r="K86" s="33"/>
      <c r="L86" s="34"/>
    </row>
    <row r="87" spans="1:12">
      <c r="A87" s="435"/>
      <c r="B87" s="436"/>
      <c r="C87" s="193"/>
      <c r="D87" s="100"/>
      <c r="E87" s="96"/>
      <c r="F87" s="101"/>
      <c r="G87" s="93">
        <f t="shared" si="10"/>
        <v>0</v>
      </c>
      <c r="H87" s="32"/>
      <c r="I87" s="33"/>
      <c r="J87" s="33"/>
      <c r="K87" s="33"/>
      <c r="L87" s="34"/>
    </row>
    <row r="88" spans="1:12">
      <c r="A88" s="435"/>
      <c r="B88" s="436"/>
      <c r="C88" s="193"/>
      <c r="D88" s="100"/>
      <c r="E88" s="96"/>
      <c r="F88" s="101"/>
      <c r="G88" s="93">
        <f t="shared" si="10"/>
        <v>0</v>
      </c>
      <c r="H88" s="32"/>
      <c r="I88" s="33"/>
      <c r="J88" s="33"/>
      <c r="K88" s="33"/>
      <c r="L88" s="34"/>
    </row>
    <row r="89" spans="1:12">
      <c r="A89" s="435"/>
      <c r="B89" s="436"/>
      <c r="C89" s="193"/>
      <c r="D89" s="100"/>
      <c r="E89" s="96"/>
      <c r="F89" s="101"/>
      <c r="G89" s="94">
        <f t="shared" si="10"/>
        <v>0</v>
      </c>
      <c r="H89" s="32"/>
      <c r="I89" s="33"/>
      <c r="J89" s="33"/>
      <c r="K89" s="33"/>
      <c r="L89" s="34"/>
    </row>
    <row r="90" spans="1:12">
      <c r="A90" s="439"/>
      <c r="B90" s="440"/>
      <c r="C90" s="74"/>
      <c r="D90" s="32"/>
      <c r="E90" s="33"/>
      <c r="F90" s="34"/>
      <c r="G90" s="94">
        <f t="shared" si="10"/>
        <v>0</v>
      </c>
      <c r="H90" s="32"/>
      <c r="I90" s="33"/>
      <c r="J90" s="33"/>
      <c r="K90" s="33"/>
      <c r="L90" s="34"/>
    </row>
    <row r="91" spans="1:12">
      <c r="A91" s="439"/>
      <c r="B91" s="440"/>
      <c r="C91" s="74"/>
      <c r="D91" s="32"/>
      <c r="E91" s="33"/>
      <c r="F91" s="34"/>
      <c r="G91" s="94">
        <f t="shared" si="10"/>
        <v>0</v>
      </c>
      <c r="H91" s="32"/>
      <c r="I91" s="33"/>
      <c r="J91" s="33"/>
      <c r="K91" s="33"/>
      <c r="L91" s="34"/>
    </row>
    <row r="92" spans="1:12">
      <c r="A92" s="439"/>
      <c r="B92" s="440"/>
      <c r="C92" s="74"/>
      <c r="D92" s="35"/>
      <c r="E92" s="36"/>
      <c r="F92" s="37"/>
      <c r="G92" s="94">
        <f t="shared" si="10"/>
        <v>0</v>
      </c>
      <c r="H92" s="35"/>
      <c r="I92" s="36"/>
      <c r="J92" s="36"/>
      <c r="K92" s="36"/>
      <c r="L92" s="37"/>
    </row>
    <row r="93" spans="1:12">
      <c r="B93" s="24"/>
      <c r="C93" s="24"/>
      <c r="D93" s="24"/>
      <c r="E93" s="24"/>
      <c r="F93" s="24"/>
      <c r="G93" s="24"/>
    </row>
    <row r="94" spans="1:12">
      <c r="B94" s="24"/>
      <c r="C94" s="24"/>
      <c r="D94" s="24"/>
      <c r="E94" s="24"/>
      <c r="F94" s="24"/>
      <c r="G94" s="24"/>
    </row>
    <row r="95" spans="1:12">
      <c r="B95" s="24"/>
      <c r="C95" s="24"/>
      <c r="D95" s="24"/>
      <c r="E95" s="24"/>
      <c r="F95" s="24"/>
      <c r="G95" s="24"/>
    </row>
    <row r="96" spans="1:12">
      <c r="B96" s="24"/>
      <c r="C96" s="24"/>
      <c r="D96" s="24"/>
      <c r="E96" s="24"/>
      <c r="F96" s="24"/>
      <c r="G96" s="24"/>
    </row>
    <row r="97" spans="1:12">
      <c r="A97" s="1"/>
      <c r="B97" s="24"/>
      <c r="C97" s="24"/>
      <c r="D97" s="24"/>
      <c r="E97" s="24"/>
      <c r="F97" s="24"/>
      <c r="G97" s="24"/>
      <c r="H97" s="1"/>
      <c r="I97" s="1"/>
      <c r="J97" s="1"/>
      <c r="K97" s="1"/>
      <c r="L97" s="1"/>
    </row>
  </sheetData>
  <sheetProtection algorithmName="SHA-512" hashValue="NUEGZft9rw3qTTmmnMVDjoLPHNCkJDPo/M8sf2SgiYKItYOnSUGZtoPv2WOXs8sYQFvTN8BC8Gdx2UAM2Fkbgw==" saltValue="cUCRPbUCgIElebbSzBbTyQ==" spinCount="100000" sheet="1" objects="1" scenarios="1" selectLockedCells="1"/>
  <mergeCells count="225">
    <mergeCell ref="A62:B62"/>
    <mergeCell ref="G62:H62"/>
    <mergeCell ref="A59:B59"/>
    <mergeCell ref="G59:H59"/>
    <mergeCell ref="A61:B61"/>
    <mergeCell ref="G61:H61"/>
    <mergeCell ref="A92:B92"/>
    <mergeCell ref="A73:B73"/>
    <mergeCell ref="A74:B74"/>
    <mergeCell ref="H83:I83"/>
    <mergeCell ref="A81:B81"/>
    <mergeCell ref="G81:H81"/>
    <mergeCell ref="A89:B89"/>
    <mergeCell ref="A86:B86"/>
    <mergeCell ref="G72:H72"/>
    <mergeCell ref="A72:B72"/>
    <mergeCell ref="A84:B84"/>
    <mergeCell ref="I72:J72"/>
    <mergeCell ref="A90:B90"/>
    <mergeCell ref="A91:B91"/>
    <mergeCell ref="G74:H74"/>
    <mergeCell ref="G75:H75"/>
    <mergeCell ref="G76:H76"/>
    <mergeCell ref="A70:B70"/>
    <mergeCell ref="A87:B87"/>
    <mergeCell ref="A88:B88"/>
    <mergeCell ref="K70:L70"/>
    <mergeCell ref="K71:L71"/>
    <mergeCell ref="K72:L72"/>
    <mergeCell ref="G77:H77"/>
    <mergeCell ref="G79:H79"/>
    <mergeCell ref="A79:B79"/>
    <mergeCell ref="G73:H73"/>
    <mergeCell ref="A75:B75"/>
    <mergeCell ref="A76:B76"/>
    <mergeCell ref="A77:B77"/>
    <mergeCell ref="A71:B71"/>
    <mergeCell ref="K81:L81"/>
    <mergeCell ref="K79:L79"/>
    <mergeCell ref="I79:J79"/>
    <mergeCell ref="I81:J81"/>
    <mergeCell ref="K77:L77"/>
    <mergeCell ref="I76:J76"/>
    <mergeCell ref="I77:J77"/>
    <mergeCell ref="I74:J74"/>
    <mergeCell ref="I73:J73"/>
    <mergeCell ref="I75:J75"/>
    <mergeCell ref="G71:H71"/>
    <mergeCell ref="K25:L25"/>
    <mergeCell ref="I14:J14"/>
    <mergeCell ref="I21:J21"/>
    <mergeCell ref="I23:J23"/>
    <mergeCell ref="I20:J20"/>
    <mergeCell ref="C14:G14"/>
    <mergeCell ref="G26:H26"/>
    <mergeCell ref="G27:H27"/>
    <mergeCell ref="G25:H25"/>
    <mergeCell ref="I27:J27"/>
    <mergeCell ref="K20:L20"/>
    <mergeCell ref="K21:L21"/>
    <mergeCell ref="K28:L28"/>
    <mergeCell ref="I70:J70"/>
    <mergeCell ref="I71:J71"/>
    <mergeCell ref="K64:L64"/>
    <mergeCell ref="K67:L67"/>
    <mergeCell ref="K68:L68"/>
    <mergeCell ref="I44:J44"/>
    <mergeCell ref="I45:J45"/>
    <mergeCell ref="K42:L42"/>
    <mergeCell ref="K43:L43"/>
    <mergeCell ref="K44:L44"/>
    <mergeCell ref="K45:L45"/>
    <mergeCell ref="I47:J47"/>
    <mergeCell ref="K47:L47"/>
    <mergeCell ref="I48:J48"/>
    <mergeCell ref="K48:L48"/>
    <mergeCell ref="I49:J49"/>
    <mergeCell ref="K49:L49"/>
    <mergeCell ref="I50:J50"/>
    <mergeCell ref="K50:L50"/>
    <mergeCell ref="I52:J52"/>
    <mergeCell ref="I60:J60"/>
    <mergeCell ref="K29:L29"/>
    <mergeCell ref="K30:L30"/>
    <mergeCell ref="K73:L73"/>
    <mergeCell ref="K74:L74"/>
    <mergeCell ref="K75:L75"/>
    <mergeCell ref="K76:L76"/>
    <mergeCell ref="G70:H70"/>
    <mergeCell ref="A56:B56"/>
    <mergeCell ref="G56:H56"/>
    <mergeCell ref="G30:H30"/>
    <mergeCell ref="A60:B60"/>
    <mergeCell ref="A41:B41"/>
    <mergeCell ref="A64:B64"/>
    <mergeCell ref="A68:B68"/>
    <mergeCell ref="A69:B69"/>
    <mergeCell ref="G63:H63"/>
    <mergeCell ref="C63:C77"/>
    <mergeCell ref="G46:H46"/>
    <mergeCell ref="A51:B51"/>
    <mergeCell ref="G41:H41"/>
    <mergeCell ref="A67:B67"/>
    <mergeCell ref="A63:B63"/>
    <mergeCell ref="A57:B57"/>
    <mergeCell ref="G64:H64"/>
    <mergeCell ref="G67:H67"/>
    <mergeCell ref="G68:H68"/>
    <mergeCell ref="J12:K12"/>
    <mergeCell ref="J13:K13"/>
    <mergeCell ref="C12:F12"/>
    <mergeCell ref="C13:F13"/>
    <mergeCell ref="I29:J29"/>
    <mergeCell ref="I30:J30"/>
    <mergeCell ref="I58:J58"/>
    <mergeCell ref="A40:B40"/>
    <mergeCell ref="G29:H29"/>
    <mergeCell ref="A58:B58"/>
    <mergeCell ref="I24:J24"/>
    <mergeCell ref="I25:J25"/>
    <mergeCell ref="I26:J26"/>
    <mergeCell ref="G20:H20"/>
    <mergeCell ref="G23:H23"/>
    <mergeCell ref="G24:H24"/>
    <mergeCell ref="K26:L26"/>
    <mergeCell ref="G28:H28"/>
    <mergeCell ref="K23:L23"/>
    <mergeCell ref="K27:L27"/>
    <mergeCell ref="B21:B22"/>
    <mergeCell ref="K24:L24"/>
    <mergeCell ref="I41:J41"/>
    <mergeCell ref="I28:J28"/>
    <mergeCell ref="I46:J46"/>
    <mergeCell ref="K51:L51"/>
    <mergeCell ref="K63:L63"/>
    <mergeCell ref="I56:J56"/>
    <mergeCell ref="K58:L58"/>
    <mergeCell ref="K60:L60"/>
    <mergeCell ref="K56:L56"/>
    <mergeCell ref="K46:L46"/>
    <mergeCell ref="I51:J51"/>
    <mergeCell ref="G58:H58"/>
    <mergeCell ref="G60:H60"/>
    <mergeCell ref="G51:H51"/>
    <mergeCell ref="I68:J68"/>
    <mergeCell ref="I63:J63"/>
    <mergeCell ref="I64:J64"/>
    <mergeCell ref="I67:J67"/>
    <mergeCell ref="K32:L32"/>
    <mergeCell ref="I42:J42"/>
    <mergeCell ref="I43:J43"/>
    <mergeCell ref="G42:H42"/>
    <mergeCell ref="G43:H43"/>
    <mergeCell ref="G44:H44"/>
    <mergeCell ref="G45:H45"/>
    <mergeCell ref="G47:H47"/>
    <mergeCell ref="G48:H48"/>
    <mergeCell ref="G49:H49"/>
    <mergeCell ref="G50:H50"/>
    <mergeCell ref="G52:H52"/>
    <mergeCell ref="I54:J54"/>
    <mergeCell ref="K54:L54"/>
    <mergeCell ref="I55:J55"/>
    <mergeCell ref="K55:L55"/>
    <mergeCell ref="G65:H65"/>
    <mergeCell ref="N1:T3"/>
    <mergeCell ref="K8:L8"/>
    <mergeCell ref="K9:L9"/>
    <mergeCell ref="C7:G7"/>
    <mergeCell ref="C8:G8"/>
    <mergeCell ref="C9:G9"/>
    <mergeCell ref="H7:J7"/>
    <mergeCell ref="H8:J8"/>
    <mergeCell ref="H9:J9"/>
    <mergeCell ref="B5:L5"/>
    <mergeCell ref="K7:L7"/>
    <mergeCell ref="A1:L3"/>
    <mergeCell ref="A54:B54"/>
    <mergeCell ref="A55:B55"/>
    <mergeCell ref="G53:H53"/>
    <mergeCell ref="G54:H54"/>
    <mergeCell ref="G55:H55"/>
    <mergeCell ref="G31:H31"/>
    <mergeCell ref="G32:H32"/>
    <mergeCell ref="G34:H34"/>
    <mergeCell ref="G35:H35"/>
    <mergeCell ref="G36:H36"/>
    <mergeCell ref="G37:H37"/>
    <mergeCell ref="G38:H38"/>
    <mergeCell ref="G39:H39"/>
    <mergeCell ref="G33:H33"/>
    <mergeCell ref="A42:B42"/>
    <mergeCell ref="A43:B43"/>
    <mergeCell ref="A44:B44"/>
    <mergeCell ref="A45:B45"/>
    <mergeCell ref="A47:B47"/>
    <mergeCell ref="A48:B48"/>
    <mergeCell ref="A49:B49"/>
    <mergeCell ref="A50:B50"/>
    <mergeCell ref="A52:B52"/>
    <mergeCell ref="A46:B46"/>
    <mergeCell ref="G66:H66"/>
    <mergeCell ref="I65:J65"/>
    <mergeCell ref="I66:J66"/>
    <mergeCell ref="K65:L65"/>
    <mergeCell ref="K66:L66"/>
    <mergeCell ref="A65:B65"/>
    <mergeCell ref="A66:B66"/>
    <mergeCell ref="I32:J32"/>
    <mergeCell ref="I34:J34"/>
    <mergeCell ref="I35:J35"/>
    <mergeCell ref="I36:J36"/>
    <mergeCell ref="I37:J37"/>
    <mergeCell ref="I38:J38"/>
    <mergeCell ref="I39:J39"/>
    <mergeCell ref="K34:L34"/>
    <mergeCell ref="K35:L35"/>
    <mergeCell ref="K36:L36"/>
    <mergeCell ref="K37:L37"/>
    <mergeCell ref="K38:L38"/>
    <mergeCell ref="K39:L39"/>
    <mergeCell ref="K52:L52"/>
    <mergeCell ref="I53:J53"/>
    <mergeCell ref="K53:L53"/>
    <mergeCell ref="A53:B53"/>
  </mergeCells>
  <conditionalFormatting sqref="C23:C30 C32:C39">
    <cfRule type="cellIs" dxfId="27" priority="16" stopIfTrue="1" operator="greaterThan">
      <formula>0.2</formula>
    </cfRule>
    <cfRule type="cellIs" dxfId="26" priority="23" stopIfTrue="1" operator="greaterThan">
      <formula>30</formula>
    </cfRule>
  </conditionalFormatting>
  <conditionalFormatting sqref="C23:C30 C32:C39">
    <cfRule type="cellIs" dxfId="25" priority="21" stopIfTrue="1" operator="greaterThan">
      <formula>0.3</formula>
    </cfRule>
  </conditionalFormatting>
  <conditionalFormatting sqref="C79:F79">
    <cfRule type="expression" priority="20" stopIfTrue="1">
      <formula>"If(B13 = ""Off Campus"", 26%)"</formula>
    </cfRule>
  </conditionalFormatting>
  <conditionalFormatting sqref="C79:F79">
    <cfRule type="expression" priority="3" stopIfTrue="1">
      <formula>"If(B13 = ""Off Campus"", 26%)"</formula>
    </cfRule>
  </conditionalFormatting>
  <conditionalFormatting sqref="C79:F79">
    <cfRule type="expression" priority="2" stopIfTrue="1">
      <formula>"If(B13 = ""Off Campus"", 26%)"</formula>
    </cfRule>
  </conditionalFormatting>
  <conditionalFormatting sqref="G41:H55 G23:H39">
    <cfRule type="beginsWith" dxfId="24" priority="1" operator="beginsWith" text="months">
      <formula>LEFT(G23,LEN("months"))="months"</formula>
    </cfRule>
  </conditionalFormatting>
  <dataValidations count="3">
    <dataValidation type="decimal" allowBlank="1" showInputMessage="1" showErrorMessage="1" errorTitle="Appointment Term" error="Appointment term cannot exceed 12 months" sqref="E41:E55 E23:E30 E32:E39" xr:uid="{00000000-0002-0000-0000-000000000000}">
      <formula1>1</formula1>
      <formula2>12</formula2>
    </dataValidation>
    <dataValidation type="decimal" allowBlank="1" showInputMessage="1" showErrorMessage="1" errorTitle="Month Requested" error="Months requested cannot exceed 12" sqref="F23:F30 F32:F39" xr:uid="{00000000-0002-0000-0000-000001000000}">
      <formula1>0.1</formula1>
      <formula2>12</formula2>
    </dataValidation>
    <dataValidation type="decimal" allowBlank="1" showInputMessage="1" showErrorMessage="1" errorTitle="Months Requested" error="Months requested cannot exceed 12" sqref="F41:F55" xr:uid="{00000000-0002-0000-0000-000002000000}">
      <formula1>0.1</formula1>
      <formula2>12</formula2>
    </dataValidation>
  </dataValidations>
  <pageMargins left="0.7" right="0.7" top="0.3" bottom="0.3" header="0.3" footer="0.3"/>
  <pageSetup scale="58" orientation="portrait" r:id="rId1"/>
  <ignoredErrors>
    <ignoredError sqref="G23:H23 H29 H28 H27 H26 H25 H24 H30 G29 G30 G24 G25 G26 G27 G28"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ion Error" error="A selection must come from the drop-down list." xr:uid="{00000000-0002-0000-0000-000003000000}">
          <x14:formula1>
            <xm:f>'Drop-Downs'!$A$2:$A$5</xm:f>
          </x14:formula1>
          <xm:sqref>B12</xm:sqref>
        </x14:dataValidation>
        <x14:dataValidation type="list" allowBlank="1" showInputMessage="1" showErrorMessage="1" errorTitle="Selection Error" error="A selection must be made from the drop-down list." xr:uid="{00000000-0002-0000-0000-000004000000}">
          <x14:formula1>
            <xm:f>'Drop-Downs'!$A$6:$A$8</xm:f>
          </x14:formula1>
          <xm:sqref>B13</xm:sqref>
        </x14:dataValidation>
        <x14:dataValidation type="list" allowBlank="1" showInputMessage="1" showErrorMessage="1" errorTitle="Selection Error" error="Entry must be selected from drop-down list." xr:uid="{00000000-0002-0000-0000-000005000000}">
          <x14:formula1>
            <xm:f>'Drop-Downs'!$C$6:$C$8</xm:f>
          </x14:formula1>
          <xm:sqref>B15 G12 J12:K12</xm:sqref>
        </x14:dataValidation>
        <x14:dataValidation type="list" allowBlank="1" showInputMessage="1" showErrorMessage="1" xr:uid="{00000000-0002-0000-0000-000006000000}">
          <x14:formula1>
            <xm:f>'Drop-Downs'!$A$16:$A$19</xm:f>
          </x14:formula1>
          <xm:sqref>B23:B30 B32:B39</xm:sqref>
        </x14:dataValidation>
        <x14:dataValidation type="list" allowBlank="1" showInputMessage="1" showErrorMessage="1" xr:uid="{00000000-0002-0000-0000-000007000000}">
          <x14:formula1>
            <xm:f>'Drop-Downs'!$E$2:$E$27</xm:f>
          </x14:formula1>
          <xm:sqref>H7:J9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T92"/>
  <sheetViews>
    <sheetView showZeros="0" zoomScale="125" zoomScaleNormal="125" zoomScalePageLayoutView="125" workbookViewId="0">
      <selection activeCell="A23" sqref="A23"/>
    </sheetView>
  </sheetViews>
  <sheetFormatPr defaultColWidth="9.140625" defaultRowHeight="14.25"/>
  <cols>
    <col min="1" max="1" width="26.140625" style="5" customWidth="1"/>
    <col min="2" max="2" width="17" style="5" customWidth="1"/>
    <col min="3" max="3" width="14.7109375" style="5" customWidth="1"/>
    <col min="4" max="4" width="14.28515625" style="5" customWidth="1"/>
    <col min="5" max="5" width="14.85546875" style="5" customWidth="1"/>
    <col min="6" max="6" width="13.140625" style="5" customWidth="1"/>
    <col min="7" max="7" width="12.7109375" style="5" customWidth="1"/>
    <col min="8" max="8" width="7.85546875" style="5" customWidth="1"/>
    <col min="9" max="9" width="9.140625" style="5"/>
    <col min="10" max="10" width="9" style="5" customWidth="1"/>
    <col min="11" max="11" width="13.28515625" style="5" customWidth="1"/>
    <col min="12" max="12" width="7.28515625" style="5" customWidth="1"/>
    <col min="13" max="13" width="5.5703125" style="38" customWidth="1"/>
    <col min="14" max="16384" width="9.140625" style="38"/>
  </cols>
  <sheetData>
    <row r="1" spans="1:20" ht="12.75">
      <c r="A1" s="445" t="s">
        <v>148</v>
      </c>
      <c r="B1" s="446"/>
      <c r="C1" s="446"/>
      <c r="D1" s="446"/>
      <c r="E1" s="446"/>
      <c r="F1" s="446"/>
      <c r="G1" s="446"/>
      <c r="H1" s="446"/>
      <c r="I1" s="446"/>
      <c r="J1" s="446"/>
      <c r="K1" s="446"/>
      <c r="L1" s="447"/>
      <c r="N1" s="383" t="s">
        <v>54</v>
      </c>
      <c r="O1" s="384"/>
      <c r="P1" s="384"/>
      <c r="Q1" s="384"/>
      <c r="R1" s="384"/>
      <c r="S1" s="384"/>
      <c r="T1" s="385"/>
    </row>
    <row r="2" spans="1:20" ht="12.75">
      <c r="A2" s="448"/>
      <c r="B2" s="400"/>
      <c r="C2" s="400"/>
      <c r="D2" s="400"/>
      <c r="E2" s="400"/>
      <c r="F2" s="400"/>
      <c r="G2" s="400"/>
      <c r="H2" s="400"/>
      <c r="I2" s="400"/>
      <c r="J2" s="400"/>
      <c r="K2" s="400"/>
      <c r="L2" s="449"/>
      <c r="N2" s="386"/>
      <c r="O2" s="387"/>
      <c r="P2" s="387"/>
      <c r="Q2" s="387"/>
      <c r="R2" s="387"/>
      <c r="S2" s="387"/>
      <c r="T2" s="388"/>
    </row>
    <row r="3" spans="1:20" ht="13.5" thickBot="1">
      <c r="A3" s="450"/>
      <c r="B3" s="403"/>
      <c r="C3" s="403"/>
      <c r="D3" s="403"/>
      <c r="E3" s="403"/>
      <c r="F3" s="403"/>
      <c r="G3" s="403"/>
      <c r="H3" s="403"/>
      <c r="I3" s="403"/>
      <c r="J3" s="403"/>
      <c r="K3" s="403"/>
      <c r="L3" s="451"/>
      <c r="N3" s="389"/>
      <c r="O3" s="390"/>
      <c r="P3" s="390"/>
      <c r="Q3" s="390"/>
      <c r="R3" s="390"/>
      <c r="S3" s="390"/>
      <c r="T3" s="391"/>
    </row>
    <row r="4" spans="1:20">
      <c r="A4" s="196"/>
      <c r="B4" s="6"/>
      <c r="C4" s="6"/>
      <c r="D4" s="6"/>
      <c r="E4" s="6"/>
      <c r="F4" s="6"/>
      <c r="G4" s="6"/>
      <c r="H4" s="6"/>
      <c r="I4" s="6"/>
      <c r="J4" s="6"/>
      <c r="K4" s="6"/>
      <c r="L4" s="86"/>
    </row>
    <row r="5" spans="1:20" ht="15">
      <c r="A5" s="165" t="s">
        <v>1</v>
      </c>
      <c r="B5" s="461">
        <f>Year1!B5</f>
        <v>0</v>
      </c>
      <c r="C5" s="461"/>
      <c r="D5" s="461"/>
      <c r="E5" s="461"/>
      <c r="F5" s="461"/>
      <c r="G5" s="461"/>
      <c r="H5" s="461"/>
      <c r="I5" s="461"/>
      <c r="J5" s="461"/>
      <c r="K5" s="461"/>
      <c r="L5" s="462"/>
    </row>
    <row r="6" spans="1:20">
      <c r="A6" s="144"/>
      <c r="B6" s="122"/>
      <c r="C6" s="122"/>
      <c r="D6" s="122"/>
      <c r="E6" s="122"/>
      <c r="F6" s="122"/>
      <c r="G6" s="122"/>
      <c r="H6" s="122"/>
      <c r="I6" s="122"/>
      <c r="J6" s="122"/>
      <c r="K6" s="122"/>
      <c r="L6" s="145"/>
    </row>
    <row r="7" spans="1:20" ht="15">
      <c r="A7" s="165" t="s">
        <v>77</v>
      </c>
      <c r="B7" s="122"/>
      <c r="C7" s="452">
        <f>Year1!C7</f>
        <v>0</v>
      </c>
      <c r="D7" s="452"/>
      <c r="E7" s="452"/>
      <c r="F7" s="452"/>
      <c r="G7" s="452"/>
      <c r="H7" s="452" t="str">
        <f>Year1!H7</f>
        <v>Select Department</v>
      </c>
      <c r="I7" s="452"/>
      <c r="J7" s="452"/>
      <c r="K7" s="392">
        <f>Year1!K7</f>
        <v>0</v>
      </c>
      <c r="L7" s="392"/>
    </row>
    <row r="8" spans="1:20" ht="15">
      <c r="A8" s="165"/>
      <c r="B8" s="122"/>
      <c r="C8" s="452">
        <f>Year1!C8</f>
        <v>0</v>
      </c>
      <c r="D8" s="452"/>
      <c r="E8" s="452"/>
      <c r="F8" s="452"/>
      <c r="G8" s="452"/>
      <c r="H8" s="452">
        <f>Year1!H8</f>
        <v>0</v>
      </c>
      <c r="I8" s="452"/>
      <c r="J8" s="452"/>
      <c r="K8" s="392">
        <f>Year1!K8</f>
        <v>0</v>
      </c>
      <c r="L8" s="392"/>
    </row>
    <row r="9" spans="1:20" ht="15">
      <c r="A9" s="165"/>
      <c r="B9" s="122"/>
      <c r="C9" s="452">
        <f>Year1!C9</f>
        <v>0</v>
      </c>
      <c r="D9" s="452"/>
      <c r="E9" s="452"/>
      <c r="F9" s="452"/>
      <c r="G9" s="452"/>
      <c r="H9" s="452">
        <f>Year1!H9</f>
        <v>0</v>
      </c>
      <c r="I9" s="452"/>
      <c r="J9" s="452"/>
      <c r="K9" s="392">
        <f>Year1!K9</f>
        <v>0</v>
      </c>
      <c r="L9" s="392"/>
    </row>
    <row r="10" spans="1:20" ht="15">
      <c r="A10" s="85"/>
      <c r="B10" s="6"/>
      <c r="C10" s="6"/>
      <c r="D10" s="6"/>
      <c r="E10" s="6"/>
      <c r="F10" s="6"/>
      <c r="G10" s="6"/>
      <c r="H10" s="6"/>
      <c r="I10" s="6"/>
      <c r="J10" s="6"/>
      <c r="K10" s="6"/>
      <c r="L10" s="86"/>
    </row>
    <row r="11" spans="1:20">
      <c r="A11" s="196"/>
      <c r="B11" s="6"/>
      <c r="C11" s="6"/>
      <c r="D11" s="6"/>
      <c r="E11" s="6"/>
      <c r="F11" s="6"/>
      <c r="G11" s="6"/>
      <c r="H11" s="6"/>
      <c r="I11" s="6"/>
      <c r="J11" s="6"/>
      <c r="K11" s="6"/>
      <c r="L11" s="86"/>
    </row>
    <row r="12" spans="1:20">
      <c r="A12" s="200" t="s">
        <v>43</v>
      </c>
      <c r="B12" s="199" t="str">
        <f>Year1!B12</f>
        <v>Select</v>
      </c>
      <c r="C12" s="467" t="s">
        <v>45</v>
      </c>
      <c r="D12" s="418"/>
      <c r="E12" s="418"/>
      <c r="F12" s="468"/>
      <c r="G12" s="199" t="str">
        <f>Year1!G12</f>
        <v>Select</v>
      </c>
      <c r="H12" s="194"/>
      <c r="I12" s="194"/>
      <c r="J12" s="433"/>
      <c r="K12" s="433"/>
      <c r="L12" s="86"/>
    </row>
    <row r="13" spans="1:20">
      <c r="A13" s="200" t="s">
        <v>44</v>
      </c>
      <c r="B13" s="199" t="str">
        <f>Year1!B13</f>
        <v>Select</v>
      </c>
      <c r="C13" s="467" t="s">
        <v>39</v>
      </c>
      <c r="D13" s="418"/>
      <c r="E13" s="418"/>
      <c r="F13" s="468"/>
      <c r="G13" s="125">
        <f>Year1!G13</f>
        <v>0</v>
      </c>
      <c r="H13" s="194"/>
      <c r="I13" s="194"/>
      <c r="J13" s="433"/>
      <c r="K13" s="433"/>
      <c r="L13" s="86"/>
    </row>
    <row r="14" spans="1:20">
      <c r="A14" s="196"/>
      <c r="B14" s="6"/>
      <c r="C14" s="433"/>
      <c r="D14" s="433"/>
      <c r="E14" s="433"/>
      <c r="F14" s="433"/>
      <c r="G14" s="433"/>
      <c r="H14" s="194"/>
      <c r="I14" s="418" t="s">
        <v>41</v>
      </c>
      <c r="J14" s="418"/>
      <c r="K14" s="249">
        <v>0.03</v>
      </c>
      <c r="L14" s="86"/>
    </row>
    <row r="15" spans="1:20">
      <c r="A15" s="200" t="s">
        <v>92</v>
      </c>
      <c r="B15" s="199" t="str">
        <f>Year1!B15</f>
        <v>Select</v>
      </c>
      <c r="C15" s="6"/>
      <c r="D15" s="6"/>
      <c r="E15" s="6"/>
      <c r="F15" s="6"/>
      <c r="G15" s="6"/>
      <c r="H15" s="6"/>
      <c r="I15" s="6"/>
      <c r="J15" s="433" t="s">
        <v>51</v>
      </c>
      <c r="K15" s="433"/>
      <c r="L15" s="86"/>
    </row>
    <row r="16" spans="1:20">
      <c r="A16" s="200" t="s">
        <v>93</v>
      </c>
      <c r="B16" s="44">
        <f>Year1!B16</f>
        <v>0</v>
      </c>
      <c r="C16" s="200" t="s">
        <v>49</v>
      </c>
      <c r="D16" s="157">
        <f>IF(G81+I81+K81 &lt;&gt; 0,(I81+K81)/(G81+I81+K81),0)</f>
        <v>0</v>
      </c>
      <c r="E16" s="194"/>
      <c r="F16" s="194"/>
      <c r="G16" s="6"/>
      <c r="H16" s="6"/>
      <c r="I16" s="6"/>
      <c r="J16" s="6"/>
      <c r="K16" s="6"/>
      <c r="L16" s="86"/>
    </row>
    <row r="17" spans="1:12">
      <c r="A17" s="200" t="s">
        <v>42</v>
      </c>
      <c r="B17" s="45">
        <f>Year1!B17</f>
        <v>0</v>
      </c>
      <c r="C17" s="200" t="s">
        <v>50</v>
      </c>
      <c r="D17" s="158">
        <f>I81+K81</f>
        <v>0</v>
      </c>
      <c r="E17" s="194"/>
      <c r="F17" s="194"/>
      <c r="G17" s="6"/>
      <c r="H17" s="6"/>
      <c r="I17" s="6"/>
      <c r="J17" s="6"/>
      <c r="K17" s="6"/>
      <c r="L17" s="86"/>
    </row>
    <row r="18" spans="1:12">
      <c r="A18" s="163"/>
      <c r="B18" s="164"/>
      <c r="C18" s="82"/>
      <c r="D18" s="82"/>
      <c r="E18" s="82"/>
      <c r="F18" s="82"/>
      <c r="G18" s="82"/>
      <c r="H18" s="82"/>
      <c r="I18" s="82"/>
      <c r="J18" s="82"/>
      <c r="K18" s="82"/>
      <c r="L18" s="87"/>
    </row>
    <row r="19" spans="1:12">
      <c r="A19" s="23"/>
      <c r="B19" s="24"/>
      <c r="C19" s="24"/>
      <c r="D19" s="24"/>
      <c r="E19" s="24"/>
      <c r="F19" s="24"/>
      <c r="G19" s="24"/>
      <c r="H19" s="24"/>
      <c r="I19" s="24"/>
      <c r="J19" s="24"/>
      <c r="K19" s="24"/>
      <c r="L19" s="55"/>
    </row>
    <row r="20" spans="1:12">
      <c r="A20" s="23"/>
      <c r="B20" s="24"/>
      <c r="C20" s="24"/>
      <c r="D20" s="322"/>
      <c r="E20" s="322"/>
      <c r="F20" s="322"/>
      <c r="G20" s="463" t="s">
        <v>2</v>
      </c>
      <c r="H20" s="464"/>
      <c r="I20" s="463" t="s">
        <v>4</v>
      </c>
      <c r="J20" s="464"/>
      <c r="K20" s="465" t="s">
        <v>0</v>
      </c>
      <c r="L20" s="466"/>
    </row>
    <row r="21" spans="1:12" ht="18" customHeight="1">
      <c r="A21" s="306" t="s">
        <v>6</v>
      </c>
      <c r="B21" s="424" t="s">
        <v>109</v>
      </c>
      <c r="C21" s="308"/>
      <c r="D21" s="309"/>
      <c r="E21" s="311"/>
      <c r="F21" s="311"/>
      <c r="G21" s="39"/>
      <c r="H21" s="10"/>
      <c r="I21" s="432"/>
      <c r="J21" s="432"/>
      <c r="K21" s="432"/>
      <c r="L21" s="434"/>
    </row>
    <row r="22" spans="1:12" ht="28.5" customHeight="1">
      <c r="A22" s="348" t="s">
        <v>32</v>
      </c>
      <c r="B22" s="424"/>
      <c r="C22" s="353" t="s">
        <v>7</v>
      </c>
      <c r="D22" s="355" t="s">
        <v>95</v>
      </c>
      <c r="E22" s="357" t="s">
        <v>94</v>
      </c>
      <c r="F22" s="357" t="s">
        <v>96</v>
      </c>
      <c r="G22" s="40"/>
      <c r="H22" s="11"/>
      <c r="I22" s="11"/>
      <c r="J22" s="11"/>
      <c r="K22" s="11"/>
      <c r="L22" s="12"/>
    </row>
    <row r="23" spans="1:12">
      <c r="A23" s="266">
        <f>Year1!A23</f>
        <v>0</v>
      </c>
      <c r="B23" s="267"/>
      <c r="C23" s="13"/>
      <c r="D23" s="254">
        <f>'Salary Adjustment'!B18</f>
        <v>0</v>
      </c>
      <c r="E23" s="80"/>
      <c r="F23" s="299"/>
      <c r="G23" s="369">
        <f t="shared" ref="G23:G30" si="0">IF(F23&gt;E23,"months requested cannot exceed term",IF(OR(D23="",E23=""),0,(D23/E23)*F23))</f>
        <v>0</v>
      </c>
      <c r="H23" s="370"/>
      <c r="I23" s="360"/>
      <c r="J23" s="361"/>
      <c r="K23" s="360"/>
      <c r="L23" s="361"/>
    </row>
    <row r="24" spans="1:12">
      <c r="A24" s="90">
        <f>Year1!A24</f>
        <v>0</v>
      </c>
      <c r="B24" s="201"/>
      <c r="C24" s="7"/>
      <c r="D24" s="255">
        <f>'Salary Adjustment'!B34</f>
        <v>0</v>
      </c>
      <c r="E24" s="81"/>
      <c r="F24" s="300"/>
      <c r="G24" s="369">
        <f t="shared" si="0"/>
        <v>0</v>
      </c>
      <c r="H24" s="370"/>
      <c r="I24" s="360"/>
      <c r="J24" s="361"/>
      <c r="K24" s="360"/>
      <c r="L24" s="361"/>
    </row>
    <row r="25" spans="1:12">
      <c r="A25" s="266">
        <f>Year1!A25</f>
        <v>0</v>
      </c>
      <c r="B25" s="201"/>
      <c r="C25" s="7"/>
      <c r="D25" s="255">
        <f>'Salary Adjustment'!B51</f>
        <v>0</v>
      </c>
      <c r="E25" s="81"/>
      <c r="F25" s="300"/>
      <c r="G25" s="369">
        <f t="shared" si="0"/>
        <v>0</v>
      </c>
      <c r="H25" s="370"/>
      <c r="I25" s="360"/>
      <c r="J25" s="361"/>
      <c r="K25" s="360"/>
      <c r="L25" s="361"/>
    </row>
    <row r="26" spans="1:12">
      <c r="A26" s="90">
        <f>Year1!A26</f>
        <v>0</v>
      </c>
      <c r="B26" s="201"/>
      <c r="C26" s="7"/>
      <c r="D26" s="79"/>
      <c r="E26" s="81"/>
      <c r="F26" s="300"/>
      <c r="G26" s="369">
        <f t="shared" si="0"/>
        <v>0</v>
      </c>
      <c r="H26" s="370"/>
      <c r="I26" s="360"/>
      <c r="J26" s="361"/>
      <c r="K26" s="360"/>
      <c r="L26" s="361"/>
    </row>
    <row r="27" spans="1:12">
      <c r="A27" s="266">
        <f>Year1!A27</f>
        <v>0</v>
      </c>
      <c r="B27" s="201"/>
      <c r="C27" s="7"/>
      <c r="D27" s="79"/>
      <c r="E27" s="81"/>
      <c r="F27" s="300"/>
      <c r="G27" s="369">
        <f t="shared" si="0"/>
        <v>0</v>
      </c>
      <c r="H27" s="370"/>
      <c r="I27" s="360"/>
      <c r="J27" s="361"/>
      <c r="K27" s="360"/>
      <c r="L27" s="361"/>
    </row>
    <row r="28" spans="1:12">
      <c r="A28" s="90">
        <f>Year1!A28</f>
        <v>0</v>
      </c>
      <c r="B28" s="201"/>
      <c r="C28" s="7"/>
      <c r="D28" s="79"/>
      <c r="E28" s="81"/>
      <c r="F28" s="300"/>
      <c r="G28" s="369">
        <f t="shared" si="0"/>
        <v>0</v>
      </c>
      <c r="H28" s="370"/>
      <c r="I28" s="360"/>
      <c r="J28" s="361"/>
      <c r="K28" s="360"/>
      <c r="L28" s="361"/>
    </row>
    <row r="29" spans="1:12">
      <c r="A29" s="266">
        <f>Year1!A29</f>
        <v>0</v>
      </c>
      <c r="B29" s="201"/>
      <c r="C29" s="7"/>
      <c r="D29" s="79"/>
      <c r="E29" s="81"/>
      <c r="F29" s="300"/>
      <c r="G29" s="369">
        <f t="shared" si="0"/>
        <v>0</v>
      </c>
      <c r="H29" s="370"/>
      <c r="I29" s="360"/>
      <c r="J29" s="361"/>
      <c r="K29" s="360"/>
      <c r="L29" s="361"/>
    </row>
    <row r="30" spans="1:12">
      <c r="A30" s="90">
        <f>Year1!A30</f>
        <v>0</v>
      </c>
      <c r="B30" s="201"/>
      <c r="C30" s="7"/>
      <c r="D30" s="79"/>
      <c r="E30" s="81"/>
      <c r="F30" s="300"/>
      <c r="G30" s="375">
        <f t="shared" si="0"/>
        <v>0</v>
      </c>
      <c r="H30" s="376"/>
      <c r="I30" s="419"/>
      <c r="J30" s="420"/>
      <c r="K30" s="419"/>
      <c r="L30" s="420"/>
    </row>
    <row r="31" spans="1:12" ht="28.35" customHeight="1">
      <c r="A31" s="348" t="s">
        <v>160</v>
      </c>
      <c r="B31" s="318" t="s">
        <v>109</v>
      </c>
      <c r="C31" s="353" t="s">
        <v>7</v>
      </c>
      <c r="D31" s="354" t="s">
        <v>95</v>
      </c>
      <c r="E31" s="356" t="s">
        <v>94</v>
      </c>
      <c r="F31" s="317" t="s">
        <v>96</v>
      </c>
      <c r="G31" s="371"/>
      <c r="H31" s="372"/>
      <c r="I31" s="346"/>
      <c r="J31" s="346"/>
      <c r="K31" s="346"/>
      <c r="L31" s="347"/>
    </row>
    <row r="32" spans="1:12">
      <c r="A32" s="90"/>
      <c r="B32" s="201"/>
      <c r="C32" s="7"/>
      <c r="D32" s="79"/>
      <c r="E32" s="81"/>
      <c r="F32" s="300"/>
      <c r="G32" s="373">
        <f t="shared" ref="G32:G39" si="1">IF(F32&gt;E32,"months requested cannot exceed term",IF(OR(D32="",E32=""),0,(D32/E32)*F32))</f>
        <v>0</v>
      </c>
      <c r="H32" s="374"/>
      <c r="I32" s="360"/>
      <c r="J32" s="364"/>
      <c r="K32" s="360"/>
      <c r="L32" s="361"/>
    </row>
    <row r="33" spans="1:12">
      <c r="A33" s="90"/>
      <c r="B33" s="201"/>
      <c r="C33" s="7"/>
      <c r="D33" s="79"/>
      <c r="E33" s="81"/>
      <c r="F33" s="300"/>
      <c r="G33" s="373">
        <f t="shared" si="1"/>
        <v>0</v>
      </c>
      <c r="H33" s="374"/>
      <c r="I33" s="344"/>
      <c r="J33" s="342"/>
      <c r="K33" s="344"/>
      <c r="L33" s="343"/>
    </row>
    <row r="34" spans="1:12">
      <c r="A34" s="90"/>
      <c r="B34" s="201"/>
      <c r="C34" s="7"/>
      <c r="D34" s="79"/>
      <c r="E34" s="81"/>
      <c r="F34" s="300"/>
      <c r="G34" s="369">
        <f t="shared" si="1"/>
        <v>0</v>
      </c>
      <c r="H34" s="370"/>
      <c r="I34" s="360"/>
      <c r="J34" s="364"/>
      <c r="K34" s="360"/>
      <c r="L34" s="361"/>
    </row>
    <row r="35" spans="1:12">
      <c r="A35" s="90"/>
      <c r="B35" s="201"/>
      <c r="C35" s="7"/>
      <c r="D35" s="79"/>
      <c r="E35" s="81"/>
      <c r="F35" s="300"/>
      <c r="G35" s="369">
        <f t="shared" si="1"/>
        <v>0</v>
      </c>
      <c r="H35" s="370"/>
      <c r="I35" s="360"/>
      <c r="J35" s="364"/>
      <c r="K35" s="360"/>
      <c r="L35" s="361"/>
    </row>
    <row r="36" spans="1:12">
      <c r="A36" s="90"/>
      <c r="B36" s="201"/>
      <c r="C36" s="7"/>
      <c r="D36" s="79"/>
      <c r="E36" s="81"/>
      <c r="F36" s="300"/>
      <c r="G36" s="369">
        <f t="shared" si="1"/>
        <v>0</v>
      </c>
      <c r="H36" s="370"/>
      <c r="I36" s="360"/>
      <c r="J36" s="364"/>
      <c r="K36" s="360"/>
      <c r="L36" s="361"/>
    </row>
    <row r="37" spans="1:12">
      <c r="A37" s="90"/>
      <c r="B37" s="201"/>
      <c r="C37" s="7"/>
      <c r="D37" s="79"/>
      <c r="E37" s="81"/>
      <c r="F37" s="300"/>
      <c r="G37" s="369">
        <f t="shared" si="1"/>
        <v>0</v>
      </c>
      <c r="H37" s="370"/>
      <c r="I37" s="360"/>
      <c r="J37" s="364"/>
      <c r="K37" s="360"/>
      <c r="L37" s="361"/>
    </row>
    <row r="38" spans="1:12">
      <c r="A38" s="90"/>
      <c r="B38" s="201"/>
      <c r="C38" s="7"/>
      <c r="D38" s="79"/>
      <c r="E38" s="81"/>
      <c r="F38" s="300"/>
      <c r="G38" s="369">
        <f t="shared" si="1"/>
        <v>0</v>
      </c>
      <c r="H38" s="370"/>
      <c r="I38" s="360"/>
      <c r="J38" s="364"/>
      <c r="K38" s="360"/>
      <c r="L38" s="361"/>
    </row>
    <row r="39" spans="1:12">
      <c r="A39" s="288"/>
      <c r="B39" s="289"/>
      <c r="C39" s="268"/>
      <c r="D39" s="269"/>
      <c r="E39" s="270"/>
      <c r="F39" s="301"/>
      <c r="G39" s="375">
        <f t="shared" si="1"/>
        <v>0</v>
      </c>
      <c r="H39" s="376"/>
      <c r="I39" s="360"/>
      <c r="J39" s="364"/>
      <c r="K39" s="360"/>
      <c r="L39" s="361"/>
    </row>
    <row r="40" spans="1:12" ht="28.5">
      <c r="A40" s="421"/>
      <c r="B40" s="422"/>
      <c r="C40" s="352" t="s">
        <v>12</v>
      </c>
      <c r="D40" s="354" t="s">
        <v>95</v>
      </c>
      <c r="E40" s="356" t="s">
        <v>94</v>
      </c>
      <c r="F40" s="317" t="s">
        <v>96</v>
      </c>
      <c r="G40" s="273"/>
      <c r="H40" s="273"/>
      <c r="I40" s="273"/>
      <c r="J40" s="273"/>
      <c r="K40" s="273"/>
      <c r="L40" s="274"/>
    </row>
    <row r="41" spans="1:12">
      <c r="A41" s="381" t="s">
        <v>9</v>
      </c>
      <c r="B41" s="382"/>
      <c r="C41" s="275"/>
      <c r="D41" s="275"/>
      <c r="E41" s="315"/>
      <c r="F41" s="277"/>
      <c r="G41" s="372"/>
      <c r="H41" s="372"/>
      <c r="I41" s="410"/>
      <c r="J41" s="410"/>
      <c r="K41" s="278"/>
      <c r="L41" s="265"/>
    </row>
    <row r="42" spans="1:12">
      <c r="A42" s="377" t="s">
        <v>154</v>
      </c>
      <c r="B42" s="378"/>
      <c r="C42" s="349"/>
      <c r="D42" s="284">
        <v>54144</v>
      </c>
      <c r="E42" s="271"/>
      <c r="F42" s="302"/>
      <c r="G42" s="373">
        <f t="shared" ref="G42:G45" si="2">IF(F42&gt;E42,"months requested cannot exceed term",IF(OR(D42="",E42=""),0,(D42/E42)*F42)*C42)</f>
        <v>0</v>
      </c>
      <c r="H42" s="374"/>
      <c r="I42" s="365"/>
      <c r="J42" s="366"/>
      <c r="K42" s="365"/>
      <c r="L42" s="366"/>
    </row>
    <row r="43" spans="1:12">
      <c r="A43" s="367" t="s">
        <v>155</v>
      </c>
      <c r="B43" s="368"/>
      <c r="C43" s="349"/>
      <c r="D43" s="284">
        <v>54144</v>
      </c>
      <c r="E43" s="88"/>
      <c r="F43" s="303"/>
      <c r="G43" s="369">
        <f t="shared" si="2"/>
        <v>0</v>
      </c>
      <c r="H43" s="370"/>
      <c r="I43" s="360"/>
      <c r="J43" s="361"/>
      <c r="K43" s="360"/>
      <c r="L43" s="361"/>
    </row>
    <row r="44" spans="1:12">
      <c r="A44" s="367" t="s">
        <v>156</v>
      </c>
      <c r="B44" s="368"/>
      <c r="C44" s="349"/>
      <c r="D44" s="284">
        <v>54144</v>
      </c>
      <c r="E44" s="88"/>
      <c r="F44" s="303"/>
      <c r="G44" s="369">
        <f t="shared" si="2"/>
        <v>0</v>
      </c>
      <c r="H44" s="370"/>
      <c r="I44" s="360"/>
      <c r="J44" s="361"/>
      <c r="K44" s="360"/>
      <c r="L44" s="361"/>
    </row>
    <row r="45" spans="1:12">
      <c r="A45" s="379" t="s">
        <v>157</v>
      </c>
      <c r="B45" s="380"/>
      <c r="C45" s="349"/>
      <c r="D45" s="284">
        <v>54144</v>
      </c>
      <c r="E45" s="281"/>
      <c r="F45" s="304"/>
      <c r="G45" s="375">
        <f t="shared" si="2"/>
        <v>0</v>
      </c>
      <c r="H45" s="376"/>
      <c r="I45" s="419"/>
      <c r="J45" s="420"/>
      <c r="K45" s="419"/>
      <c r="L45" s="420"/>
    </row>
    <row r="46" spans="1:12">
      <c r="A46" s="381" t="s">
        <v>10</v>
      </c>
      <c r="B46" s="382"/>
      <c r="C46" s="272"/>
      <c r="D46" s="282"/>
      <c r="E46" s="276"/>
      <c r="F46" s="277"/>
      <c r="G46" s="372"/>
      <c r="H46" s="372"/>
      <c r="I46" s="410"/>
      <c r="J46" s="410"/>
      <c r="K46" s="410"/>
      <c r="L46" s="411"/>
    </row>
    <row r="47" spans="1:12">
      <c r="A47" s="377" t="s">
        <v>154</v>
      </c>
      <c r="B47" s="378"/>
      <c r="C47" s="349"/>
      <c r="D47" s="284"/>
      <c r="E47" s="271"/>
      <c r="F47" s="302"/>
      <c r="G47" s="373">
        <f t="shared" ref="G47:G50" si="3">IF(F47&gt;E47,"months requested cannot exceed term",IF(OR(D47="",E47=""),0,(D47/E47)*F47)*C47)</f>
        <v>0</v>
      </c>
      <c r="H47" s="374"/>
      <c r="I47" s="365"/>
      <c r="J47" s="366"/>
      <c r="K47" s="365"/>
      <c r="L47" s="366"/>
    </row>
    <row r="48" spans="1:12">
      <c r="A48" s="367" t="s">
        <v>155</v>
      </c>
      <c r="B48" s="368"/>
      <c r="C48" s="349"/>
      <c r="D48" s="285"/>
      <c r="E48" s="88"/>
      <c r="F48" s="303"/>
      <c r="G48" s="369">
        <f t="shared" si="3"/>
        <v>0</v>
      </c>
      <c r="H48" s="370"/>
      <c r="I48" s="360"/>
      <c r="J48" s="361"/>
      <c r="K48" s="360"/>
      <c r="L48" s="361"/>
    </row>
    <row r="49" spans="1:12">
      <c r="A49" s="367" t="s">
        <v>156</v>
      </c>
      <c r="B49" s="368"/>
      <c r="C49" s="349"/>
      <c r="D49" s="285"/>
      <c r="E49" s="88"/>
      <c r="F49" s="303"/>
      <c r="G49" s="369">
        <f t="shared" si="3"/>
        <v>0</v>
      </c>
      <c r="H49" s="370"/>
      <c r="I49" s="360"/>
      <c r="J49" s="361"/>
      <c r="K49" s="360"/>
      <c r="L49" s="361"/>
    </row>
    <row r="50" spans="1:12">
      <c r="A50" s="379" t="s">
        <v>157</v>
      </c>
      <c r="B50" s="380"/>
      <c r="C50" s="349"/>
      <c r="D50" s="286"/>
      <c r="E50" s="281"/>
      <c r="F50" s="304"/>
      <c r="G50" s="375">
        <f t="shared" si="3"/>
        <v>0</v>
      </c>
      <c r="H50" s="376"/>
      <c r="I50" s="419"/>
      <c r="J50" s="420"/>
      <c r="K50" s="419"/>
      <c r="L50" s="420"/>
    </row>
    <row r="51" spans="1:12">
      <c r="A51" s="381" t="s">
        <v>76</v>
      </c>
      <c r="B51" s="382"/>
      <c r="C51" s="272"/>
      <c r="D51" s="282"/>
      <c r="E51" s="276"/>
      <c r="F51" s="277"/>
      <c r="G51" s="372"/>
      <c r="H51" s="372"/>
      <c r="I51" s="410"/>
      <c r="J51" s="410"/>
      <c r="K51" s="410"/>
      <c r="L51" s="411"/>
    </row>
    <row r="52" spans="1:12">
      <c r="A52" s="377" t="s">
        <v>154</v>
      </c>
      <c r="B52" s="378"/>
      <c r="C52" s="349"/>
      <c r="D52" s="284"/>
      <c r="E52" s="271"/>
      <c r="F52" s="302"/>
      <c r="G52" s="373">
        <f t="shared" ref="G52:G55" si="4">IF(F52&gt;E52,"months requested cannot exceed term",IF(OR(D52="",E52=""),0,(D52/E52)*F52)*C52)</f>
        <v>0</v>
      </c>
      <c r="H52" s="374"/>
      <c r="I52" s="365"/>
      <c r="J52" s="366"/>
      <c r="K52" s="365"/>
      <c r="L52" s="366"/>
    </row>
    <row r="53" spans="1:12">
      <c r="A53" s="367" t="s">
        <v>155</v>
      </c>
      <c r="B53" s="368"/>
      <c r="C53" s="349"/>
      <c r="D53" s="285"/>
      <c r="E53" s="88"/>
      <c r="F53" s="303"/>
      <c r="G53" s="369">
        <f t="shared" si="4"/>
        <v>0</v>
      </c>
      <c r="H53" s="370"/>
      <c r="I53" s="360"/>
      <c r="J53" s="361"/>
      <c r="K53" s="360"/>
      <c r="L53" s="361"/>
    </row>
    <row r="54" spans="1:12">
      <c r="A54" s="367" t="s">
        <v>156</v>
      </c>
      <c r="B54" s="368"/>
      <c r="C54" s="349"/>
      <c r="D54" s="285"/>
      <c r="E54" s="88"/>
      <c r="F54" s="303"/>
      <c r="G54" s="369">
        <f t="shared" si="4"/>
        <v>0</v>
      </c>
      <c r="H54" s="370"/>
      <c r="I54" s="360"/>
      <c r="J54" s="361"/>
      <c r="K54" s="360"/>
      <c r="L54" s="361"/>
    </row>
    <row r="55" spans="1:12">
      <c r="A55" s="367" t="s">
        <v>157</v>
      </c>
      <c r="B55" s="368"/>
      <c r="C55" s="349"/>
      <c r="D55" s="286"/>
      <c r="E55" s="281"/>
      <c r="F55" s="304"/>
      <c r="G55" s="369">
        <f t="shared" si="4"/>
        <v>0</v>
      </c>
      <c r="H55" s="370"/>
      <c r="I55" s="360"/>
      <c r="J55" s="361"/>
      <c r="K55" s="360"/>
      <c r="L55" s="361"/>
    </row>
    <row r="56" spans="1:12" ht="15">
      <c r="A56" s="425" t="s">
        <v>13</v>
      </c>
      <c r="B56" s="426"/>
      <c r="C56" s="75"/>
      <c r="D56" s="187"/>
      <c r="E56" s="187"/>
      <c r="F56" s="188"/>
      <c r="G56" s="427">
        <f>SUM(G23:H55)</f>
        <v>0</v>
      </c>
      <c r="H56" s="413"/>
      <c r="I56" s="412">
        <f>SUM(I23:J55)</f>
        <v>0</v>
      </c>
      <c r="J56" s="413"/>
      <c r="K56" s="412">
        <f>SUM(K23:L55)</f>
        <v>0</v>
      </c>
      <c r="L56" s="413"/>
    </row>
    <row r="57" spans="1:12" ht="15">
      <c r="A57" s="425" t="s">
        <v>14</v>
      </c>
      <c r="B57" s="426"/>
      <c r="C57" s="89" t="s">
        <v>15</v>
      </c>
      <c r="D57" s="287"/>
      <c r="E57" s="287"/>
      <c r="F57" s="287"/>
      <c r="G57" s="14"/>
      <c r="H57" s="14"/>
      <c r="I57" s="14"/>
      <c r="J57" s="14"/>
      <c r="K57" s="14"/>
      <c r="L57" s="15"/>
    </row>
    <row r="58" spans="1:12">
      <c r="A58" s="362" t="s">
        <v>8</v>
      </c>
      <c r="B58" s="363"/>
      <c r="C58" s="283">
        <v>0.24</v>
      </c>
      <c r="D58" s="118"/>
      <c r="E58" s="119"/>
      <c r="F58" s="120"/>
      <c r="G58" s="405">
        <f>SUM(G23:H30,G42:H45)*C58</f>
        <v>0</v>
      </c>
      <c r="H58" s="406"/>
      <c r="I58" s="414">
        <f>SUM(I23:J45)*C58</f>
        <v>0</v>
      </c>
      <c r="J58" s="406"/>
      <c r="K58" s="414">
        <f>SUM(K23:L45)*C58</f>
        <v>0</v>
      </c>
      <c r="L58" s="406"/>
    </row>
    <row r="59" spans="1:12">
      <c r="A59" s="362" t="s">
        <v>160</v>
      </c>
      <c r="B59" s="363"/>
      <c r="C59" s="123">
        <v>7.3999999999999996E-2</v>
      </c>
      <c r="D59" s="118"/>
      <c r="E59" s="119"/>
      <c r="F59" s="120"/>
      <c r="G59" s="407">
        <f>SUM(G32:H39)*C59</f>
        <v>0</v>
      </c>
      <c r="H59" s="408"/>
      <c r="I59" s="350"/>
      <c r="J59" s="351"/>
      <c r="K59" s="350"/>
      <c r="L59" s="351"/>
    </row>
    <row r="60" spans="1:12">
      <c r="A60" s="362" t="s">
        <v>10</v>
      </c>
      <c r="B60" s="363"/>
      <c r="C60" s="123">
        <v>7.0000000000000007E-2</v>
      </c>
      <c r="D60" s="118"/>
      <c r="E60" s="119"/>
      <c r="F60" s="120"/>
      <c r="G60" s="407">
        <f>SUM(G47:H50)*C60</f>
        <v>0</v>
      </c>
      <c r="H60" s="408"/>
      <c r="I60" s="409">
        <f>SUM(I47:J50)*C60</f>
        <v>0</v>
      </c>
      <c r="J60" s="408"/>
      <c r="K60" s="409">
        <f>SUM(K47:L50)*C60</f>
        <v>0</v>
      </c>
      <c r="L60" s="408"/>
    </row>
    <row r="61" spans="1:12">
      <c r="A61" s="362" t="s">
        <v>11</v>
      </c>
      <c r="B61" s="363"/>
      <c r="C61" s="358">
        <v>1.9E-2</v>
      </c>
      <c r="D61" s="118"/>
      <c r="E61" s="119"/>
      <c r="F61" s="120"/>
      <c r="G61" s="407">
        <f>SUM(G50:H53)*C61</f>
        <v>0</v>
      </c>
      <c r="H61" s="408"/>
      <c r="I61" s="345"/>
      <c r="J61" s="341"/>
      <c r="K61" s="345"/>
      <c r="L61" s="341"/>
    </row>
    <row r="62" spans="1:12" ht="15">
      <c r="A62" s="437" t="s">
        <v>163</v>
      </c>
      <c r="B62" s="438"/>
      <c r="C62" s="359"/>
      <c r="D62" s="119"/>
      <c r="E62" s="119"/>
      <c r="F62" s="120"/>
      <c r="G62" s="407">
        <f>SUM(G58:H61)</f>
        <v>0</v>
      </c>
      <c r="H62" s="408"/>
      <c r="I62" s="345"/>
      <c r="J62" s="341"/>
      <c r="K62" s="345"/>
      <c r="L62" s="341"/>
    </row>
    <row r="63" spans="1:12" ht="15">
      <c r="A63" s="428" t="s">
        <v>16</v>
      </c>
      <c r="B63" s="429"/>
      <c r="C63" s="455"/>
      <c r="D63" s="6"/>
      <c r="E63" s="6"/>
      <c r="F63" s="6"/>
      <c r="G63" s="409">
        <f>SUM(G56:H61)</f>
        <v>0</v>
      </c>
      <c r="H63" s="408"/>
      <c r="I63" s="409">
        <f>SUM(I56:J60)</f>
        <v>0</v>
      </c>
      <c r="J63" s="408"/>
      <c r="K63" s="409">
        <f>SUM(K56:L60)</f>
        <v>0</v>
      </c>
      <c r="L63" s="408"/>
    </row>
    <row r="64" spans="1:12" ht="15">
      <c r="A64" s="428" t="s">
        <v>17</v>
      </c>
      <c r="B64" s="429"/>
      <c r="C64" s="456"/>
      <c r="D64" s="6"/>
      <c r="E64" s="6"/>
      <c r="F64" s="6"/>
      <c r="G64" s="460">
        <f>SUM(G65:H66)</f>
        <v>0</v>
      </c>
      <c r="H64" s="460"/>
      <c r="I64" s="407">
        <f t="shared" ref="I64" si="5">SUM(I65:J66)</f>
        <v>0</v>
      </c>
      <c r="J64" s="408"/>
      <c r="K64" s="407">
        <f t="shared" ref="K64" si="6">SUM(K65:L66)</f>
        <v>0</v>
      </c>
      <c r="L64" s="408"/>
    </row>
    <row r="65" spans="1:12">
      <c r="A65" s="362" t="s">
        <v>158</v>
      </c>
      <c r="B65" s="363"/>
      <c r="C65" s="456"/>
      <c r="D65" s="6"/>
      <c r="E65" s="6"/>
      <c r="F65" s="6"/>
      <c r="G65" s="360"/>
      <c r="H65" s="361"/>
      <c r="I65" s="360"/>
      <c r="J65" s="361"/>
      <c r="K65" s="360"/>
      <c r="L65" s="361"/>
    </row>
    <row r="66" spans="1:12">
      <c r="A66" s="362" t="s">
        <v>159</v>
      </c>
      <c r="B66" s="363"/>
      <c r="C66" s="456"/>
      <c r="D66" s="6"/>
      <c r="E66" s="6"/>
      <c r="F66" s="6"/>
      <c r="G66" s="360"/>
      <c r="H66" s="361"/>
      <c r="I66" s="360"/>
      <c r="J66" s="361"/>
      <c r="K66" s="360"/>
      <c r="L66" s="361"/>
    </row>
    <row r="67" spans="1:12" ht="15">
      <c r="A67" s="428" t="s">
        <v>18</v>
      </c>
      <c r="B67" s="429"/>
      <c r="C67" s="456"/>
      <c r="D67" s="6"/>
      <c r="E67" s="6"/>
      <c r="F67" s="6"/>
      <c r="G67" s="360"/>
      <c r="H67" s="361"/>
      <c r="I67" s="360"/>
      <c r="J67" s="361"/>
      <c r="K67" s="360"/>
      <c r="L67" s="361"/>
    </row>
    <row r="68" spans="1:12" ht="15">
      <c r="A68" s="428" t="s">
        <v>19</v>
      </c>
      <c r="B68" s="429"/>
      <c r="C68" s="456"/>
      <c r="D68" s="6"/>
      <c r="E68" s="6"/>
      <c r="F68" s="6"/>
      <c r="G68" s="360"/>
      <c r="H68" s="361"/>
      <c r="I68" s="360"/>
      <c r="J68" s="361"/>
      <c r="K68" s="360"/>
      <c r="L68" s="361"/>
    </row>
    <row r="69" spans="1:12" ht="15">
      <c r="A69" s="428" t="s">
        <v>20</v>
      </c>
      <c r="B69" s="429"/>
      <c r="C69" s="456"/>
      <c r="D69" s="6"/>
      <c r="E69" s="6"/>
      <c r="F69" s="6"/>
      <c r="G69" s="84"/>
      <c r="H69" s="41"/>
      <c r="I69" s="41"/>
      <c r="J69" s="41"/>
      <c r="K69" s="41"/>
      <c r="L69" s="42"/>
    </row>
    <row r="70" spans="1:12">
      <c r="A70" s="362" t="s">
        <v>80</v>
      </c>
      <c r="B70" s="363"/>
      <c r="C70" s="456"/>
      <c r="D70" s="6"/>
      <c r="E70" s="6"/>
      <c r="F70" s="6"/>
      <c r="G70" s="458">
        <f>SUM(C86:C92)</f>
        <v>0</v>
      </c>
      <c r="H70" s="459"/>
      <c r="I70" s="453"/>
      <c r="J70" s="454"/>
      <c r="K70" s="453"/>
      <c r="L70" s="454"/>
    </row>
    <row r="71" spans="1:12">
      <c r="A71" s="362" t="s">
        <v>22</v>
      </c>
      <c r="B71" s="363"/>
      <c r="C71" s="456"/>
      <c r="D71" s="6"/>
      <c r="E71" s="6"/>
      <c r="F71" s="6"/>
      <c r="G71" s="453"/>
      <c r="H71" s="454"/>
      <c r="I71" s="453"/>
      <c r="J71" s="454"/>
      <c r="K71" s="453"/>
      <c r="L71" s="454"/>
    </row>
    <row r="72" spans="1:12">
      <c r="A72" s="362" t="s">
        <v>23</v>
      </c>
      <c r="B72" s="363"/>
      <c r="C72" s="456"/>
      <c r="D72" s="6"/>
      <c r="E72" s="6"/>
      <c r="F72" s="6"/>
      <c r="G72" s="453"/>
      <c r="H72" s="454"/>
      <c r="I72" s="453"/>
      <c r="J72" s="454"/>
      <c r="K72" s="453"/>
      <c r="L72" s="454"/>
    </row>
    <row r="73" spans="1:12" ht="15">
      <c r="A73" s="428" t="s">
        <v>162</v>
      </c>
      <c r="B73" s="429"/>
      <c r="C73" s="456"/>
      <c r="D73" s="6"/>
      <c r="E73" s="6"/>
      <c r="F73" s="6"/>
      <c r="G73" s="453"/>
      <c r="H73" s="454"/>
      <c r="I73" s="453"/>
      <c r="J73" s="454"/>
      <c r="K73" s="453"/>
      <c r="L73" s="454"/>
    </row>
    <row r="74" spans="1:12" ht="15">
      <c r="A74" s="428" t="s">
        <v>24</v>
      </c>
      <c r="B74" s="441"/>
      <c r="C74" s="456"/>
      <c r="D74" s="6"/>
      <c r="E74" s="6"/>
      <c r="F74" s="6"/>
      <c r="G74" s="453"/>
      <c r="H74" s="454"/>
      <c r="I74" s="453"/>
      <c r="J74" s="454"/>
      <c r="K74" s="453"/>
      <c r="L74" s="454"/>
    </row>
    <row r="75" spans="1:12" ht="15">
      <c r="A75" s="428" t="s">
        <v>25</v>
      </c>
      <c r="B75" s="429"/>
      <c r="C75" s="456"/>
      <c r="D75" s="6"/>
      <c r="E75" s="6"/>
      <c r="F75" s="6"/>
      <c r="G75" s="453"/>
      <c r="H75" s="454"/>
      <c r="I75" s="453"/>
      <c r="J75" s="454"/>
      <c r="K75" s="453"/>
      <c r="L75" s="454"/>
    </row>
    <row r="76" spans="1:12" ht="15">
      <c r="A76" s="428" t="s">
        <v>26</v>
      </c>
      <c r="B76" s="429"/>
      <c r="C76" s="456"/>
      <c r="D76" s="6"/>
      <c r="E76" s="6"/>
      <c r="F76" s="6"/>
      <c r="G76" s="453"/>
      <c r="H76" s="454"/>
      <c r="I76" s="453"/>
      <c r="J76" s="454"/>
      <c r="K76" s="453"/>
      <c r="L76" s="454"/>
    </row>
    <row r="77" spans="1:12" ht="15">
      <c r="A77" s="428" t="s">
        <v>27</v>
      </c>
      <c r="B77" s="429"/>
      <c r="C77" s="457"/>
      <c r="D77" s="82"/>
      <c r="E77" s="82"/>
      <c r="F77" s="82"/>
      <c r="G77" s="409">
        <f>G63+G64+G67+G68+G70+G71+G72+G73+G74+G75+G76</f>
        <v>0</v>
      </c>
      <c r="H77" s="408"/>
      <c r="I77" s="409">
        <f t="shared" ref="I77" si="7">I63+I64+I67+I68+I70+I71+I72+I73+I74+I75+I76</f>
        <v>0</v>
      </c>
      <c r="J77" s="408"/>
      <c r="K77" s="409">
        <f t="shared" ref="K77" si="8">K63+K64+K67+K68+K70+K71+K72+K73+K74+K75+K76</f>
        <v>0</v>
      </c>
      <c r="L77" s="408"/>
    </row>
    <row r="78" spans="1:12" ht="15">
      <c r="A78" s="319"/>
      <c r="B78" s="320"/>
      <c r="C78" s="16" t="s">
        <v>29</v>
      </c>
      <c r="D78" s="76"/>
      <c r="E78" s="76"/>
      <c r="F78" s="76"/>
      <c r="G78" s="19"/>
      <c r="H78" s="20"/>
      <c r="I78" s="20"/>
      <c r="J78" s="20"/>
      <c r="K78" s="20"/>
      <c r="L78" s="21"/>
    </row>
    <row r="79" spans="1:12" ht="15">
      <c r="A79" s="428" t="s">
        <v>28</v>
      </c>
      <c r="B79" s="429"/>
      <c r="C79" s="22">
        <f>IF(OR(B12="Select",B13="Select",G12="Select"),0,IF((AND(B12="Research",B13="On Campus",G12="No")),52%,IF((AND(B12="Instruction",B13="On Campus", G12="No")),56%,IF((AND(B12="Other",B13="On Campus", G12="No")),32.5%,IF(AND(B13="Off Campus",G12="No"),26%,IF(G12="Yes",G13))))))</f>
        <v>0</v>
      </c>
      <c r="D79" s="77"/>
      <c r="E79" s="77"/>
      <c r="F79" s="77"/>
      <c r="G79" s="409">
        <f>C79*B80</f>
        <v>0</v>
      </c>
      <c r="H79" s="408"/>
      <c r="I79" s="409">
        <f>C79*I77</f>
        <v>0</v>
      </c>
      <c r="J79" s="408"/>
      <c r="K79" s="409">
        <f>C79*K77</f>
        <v>0</v>
      </c>
      <c r="L79" s="408"/>
    </row>
    <row r="80" spans="1:12">
      <c r="A80" s="65" t="s">
        <v>30</v>
      </c>
      <c r="B80" s="56">
        <f>IF(AND(G12="No",(Year1!G70+Year2!G70)&lt;=25000),G77-G73-G74-G75,IF(AND(G12="No",(Year1!G70+Year2!G70)&gt;25000),G77-G70+SUM(G86:G92)-G73-G74-G75,IF((G12="Yes"),G77,)))</f>
        <v>0</v>
      </c>
      <c r="C80" s="47"/>
      <c r="D80" s="48"/>
      <c r="E80" s="48"/>
      <c r="F80" s="49"/>
      <c r="G80" s="19"/>
      <c r="H80" s="20"/>
      <c r="I80" s="20"/>
      <c r="J80" s="20"/>
      <c r="K80" s="20"/>
      <c r="L80" s="21"/>
    </row>
    <row r="81" spans="1:12" ht="15">
      <c r="A81" s="425" t="s">
        <v>31</v>
      </c>
      <c r="B81" s="426"/>
      <c r="C81" s="78"/>
      <c r="D81" s="183"/>
      <c r="E81" s="183"/>
      <c r="F81" s="184"/>
      <c r="G81" s="407">
        <f>G77+G79</f>
        <v>0</v>
      </c>
      <c r="H81" s="408"/>
      <c r="I81" s="409">
        <f>I77+I79</f>
        <v>0</v>
      </c>
      <c r="J81" s="408"/>
      <c r="K81" s="409">
        <f>K77+K79</f>
        <v>0</v>
      </c>
      <c r="L81" s="408"/>
    </row>
    <row r="82" spans="1:12">
      <c r="A82" s="23"/>
      <c r="B82" s="24"/>
      <c r="C82" s="24"/>
      <c r="D82" s="24"/>
      <c r="E82" s="24"/>
      <c r="F82" s="24"/>
      <c r="G82" s="24"/>
      <c r="H82" s="24"/>
      <c r="I82" s="24"/>
      <c r="J82" s="24"/>
      <c r="K82" s="24"/>
      <c r="L82" s="55"/>
    </row>
    <row r="83" spans="1:12">
      <c r="A83" s="23"/>
      <c r="B83" s="24"/>
      <c r="C83" s="24"/>
      <c r="D83" s="24"/>
      <c r="E83" s="24"/>
      <c r="F83" s="24"/>
      <c r="G83" s="24"/>
      <c r="H83" s="24"/>
      <c r="I83" s="24"/>
      <c r="J83" s="24"/>
      <c r="K83" s="24"/>
      <c r="L83" s="55"/>
    </row>
    <row r="84" spans="1:12" ht="15">
      <c r="A84" s="443" t="s">
        <v>52</v>
      </c>
      <c r="B84" s="444"/>
      <c r="C84" s="325"/>
      <c r="D84" s="325"/>
      <c r="E84" s="325"/>
      <c r="F84" s="325"/>
      <c r="G84" s="325"/>
      <c r="H84" s="24"/>
      <c r="I84" s="24"/>
      <c r="J84" s="24"/>
      <c r="K84" s="24"/>
      <c r="L84" s="55"/>
    </row>
    <row r="85" spans="1:12">
      <c r="A85" s="326" t="s">
        <v>53</v>
      </c>
      <c r="B85" s="327"/>
      <c r="C85" s="324" t="s">
        <v>3</v>
      </c>
      <c r="D85" s="328"/>
      <c r="E85" s="328"/>
      <c r="F85" s="328"/>
      <c r="G85" s="76" t="s">
        <v>5</v>
      </c>
      <c r="H85" s="47"/>
      <c r="I85" s="48"/>
      <c r="J85" s="48"/>
      <c r="K85" s="48"/>
      <c r="L85" s="49"/>
    </row>
    <row r="86" spans="1:12">
      <c r="A86" s="471">
        <f>Year1!A86</f>
        <v>0</v>
      </c>
      <c r="B86" s="472"/>
      <c r="C86" s="193"/>
      <c r="D86" s="97"/>
      <c r="E86" s="98"/>
      <c r="F86" s="99"/>
      <c r="G86" s="94">
        <f>IF(AND(C86&gt;0,Year1!C86+Year2!C86&gt;25000),(25000-(Year1!G86)),C86)</f>
        <v>0</v>
      </c>
      <c r="H86" s="50"/>
      <c r="I86" s="46"/>
      <c r="J86" s="46"/>
      <c r="K86" s="46"/>
      <c r="L86" s="51"/>
    </row>
    <row r="87" spans="1:12">
      <c r="A87" s="471">
        <f>Year1!A87</f>
        <v>0</v>
      </c>
      <c r="B87" s="472"/>
      <c r="C87" s="193"/>
      <c r="D87" s="100"/>
      <c r="E87" s="96"/>
      <c r="F87" s="101"/>
      <c r="G87" s="94">
        <f>IF(AND(C87&gt;0,Year1!C87+Year2!C87&gt;25000),(25000-(Year1!G87)),C87)</f>
        <v>0</v>
      </c>
      <c r="H87" s="50"/>
      <c r="I87" s="46"/>
      <c r="J87" s="46"/>
      <c r="K87" s="46"/>
      <c r="L87" s="51"/>
    </row>
    <row r="88" spans="1:12">
      <c r="A88" s="471">
        <f>Year1!A88</f>
        <v>0</v>
      </c>
      <c r="B88" s="472"/>
      <c r="C88" s="193"/>
      <c r="D88" s="100"/>
      <c r="E88" s="96"/>
      <c r="F88" s="101"/>
      <c r="G88" s="94">
        <f>IF(AND(C88&gt;0,Year1!C88+Year2!C88&gt;25000),(25000-(Year1!G88)),C88)</f>
        <v>0</v>
      </c>
      <c r="H88" s="50"/>
      <c r="I88" s="46"/>
      <c r="J88" s="46"/>
      <c r="K88" s="46"/>
      <c r="L88" s="51"/>
    </row>
    <row r="89" spans="1:12">
      <c r="A89" s="471">
        <f>Year1!A89</f>
        <v>0</v>
      </c>
      <c r="B89" s="472"/>
      <c r="C89" s="193"/>
      <c r="D89" s="100"/>
      <c r="E89" s="96"/>
      <c r="F89" s="101"/>
      <c r="G89" s="94">
        <f>IF(AND(C89&gt;0,Year1!C89+Year2!C89&gt;25000),(25000-(Year1!G89)),C89)</f>
        <v>0</v>
      </c>
      <c r="H89" s="50"/>
      <c r="I89" s="46"/>
      <c r="J89" s="46"/>
      <c r="K89" s="46"/>
      <c r="L89" s="51"/>
    </row>
    <row r="90" spans="1:12">
      <c r="A90" s="469">
        <f>Year1!A90</f>
        <v>0</v>
      </c>
      <c r="B90" s="470"/>
      <c r="C90" s="74"/>
      <c r="D90" s="32"/>
      <c r="E90" s="33"/>
      <c r="F90" s="34"/>
      <c r="G90" s="94">
        <f>IF(AND(C90&gt;0,Year1!C90+Year2!C90&gt;25000),(25000-(Year1!G90)),C90)</f>
        <v>0</v>
      </c>
      <c r="H90" s="50"/>
      <c r="I90" s="46"/>
      <c r="J90" s="46"/>
      <c r="K90" s="46"/>
      <c r="L90" s="51"/>
    </row>
    <row r="91" spans="1:12">
      <c r="A91" s="469">
        <f>Year1!A91</f>
        <v>0</v>
      </c>
      <c r="B91" s="470"/>
      <c r="C91" s="74"/>
      <c r="D91" s="32"/>
      <c r="E91" s="33"/>
      <c r="F91" s="34"/>
      <c r="G91" s="94">
        <f>IF(AND(C91&gt;0,Year1!C91+Year2!C91&gt;25000),(25000-(Year1!G91)),C91)</f>
        <v>0</v>
      </c>
      <c r="H91" s="50"/>
      <c r="I91" s="46"/>
      <c r="J91" s="46"/>
      <c r="K91" s="46"/>
      <c r="L91" s="51"/>
    </row>
    <row r="92" spans="1:12">
      <c r="A92" s="469">
        <f>Year1!A92</f>
        <v>0</v>
      </c>
      <c r="B92" s="470"/>
      <c r="C92" s="74"/>
      <c r="D92" s="35"/>
      <c r="E92" s="36"/>
      <c r="F92" s="37"/>
      <c r="G92" s="94">
        <f>IF(AND(C92&gt;0,Year1!C92+Year2!C92&gt;25000),(25000-(Year1!G92)),C92)</f>
        <v>0</v>
      </c>
      <c r="H92" s="52"/>
      <c r="I92" s="53"/>
      <c r="J92" s="53"/>
      <c r="K92" s="53"/>
      <c r="L92" s="54"/>
    </row>
  </sheetData>
  <sheetProtection algorithmName="SHA-512" hashValue="CmMfYKJ01SztkJC1HM10WxFtGcZCnyRSkzT2fzhX9DXJZaplHgdNZpqKna2qSjL+dr3NPj4kCKtC0ge2SwAWJw==" saltValue="hoWy7NBF/gwQ369M9aMkCQ==" spinCount="100000" sheet="1" objects="1" scenarios="1" selectLockedCells="1"/>
  <mergeCells count="225">
    <mergeCell ref="I21:J21"/>
    <mergeCell ref="K21:L21"/>
    <mergeCell ref="A61:B61"/>
    <mergeCell ref="G61:H61"/>
    <mergeCell ref="A62:B62"/>
    <mergeCell ref="G62:H62"/>
    <mergeCell ref="A91:B91"/>
    <mergeCell ref="A92:B92"/>
    <mergeCell ref="A88:B88"/>
    <mergeCell ref="A89:B89"/>
    <mergeCell ref="A90:B90"/>
    <mergeCell ref="A84:B84"/>
    <mergeCell ref="A86:B86"/>
    <mergeCell ref="A87:B87"/>
    <mergeCell ref="A46:B46"/>
    <mergeCell ref="A57:B57"/>
    <mergeCell ref="A71:B71"/>
    <mergeCell ref="A79:B79"/>
    <mergeCell ref="A68:B68"/>
    <mergeCell ref="B21:B22"/>
    <mergeCell ref="A54:B54"/>
    <mergeCell ref="A55:B55"/>
    <mergeCell ref="A65:B65"/>
    <mergeCell ref="A66:B66"/>
    <mergeCell ref="A58:B58"/>
    <mergeCell ref="A70:B70"/>
    <mergeCell ref="B5:L5"/>
    <mergeCell ref="J12:K12"/>
    <mergeCell ref="J13:K13"/>
    <mergeCell ref="C14:G14"/>
    <mergeCell ref="I14:J14"/>
    <mergeCell ref="G20:H20"/>
    <mergeCell ref="I20:J20"/>
    <mergeCell ref="K20:L20"/>
    <mergeCell ref="J15:K15"/>
    <mergeCell ref="C12:F12"/>
    <mergeCell ref="C13:F13"/>
    <mergeCell ref="G23:H23"/>
    <mergeCell ref="I23:J23"/>
    <mergeCell ref="K23:L23"/>
    <mergeCell ref="G24:H24"/>
    <mergeCell ref="I24:J24"/>
    <mergeCell ref="K24:L24"/>
    <mergeCell ref="G25:H25"/>
    <mergeCell ref="I25:J25"/>
    <mergeCell ref="K25:L25"/>
    <mergeCell ref="G26:H26"/>
    <mergeCell ref="I26:J26"/>
    <mergeCell ref="K26:L26"/>
    <mergeCell ref="G27:H27"/>
    <mergeCell ref="I27:J27"/>
    <mergeCell ref="K27:L27"/>
    <mergeCell ref="G28:H28"/>
    <mergeCell ref="I28:J28"/>
    <mergeCell ref="K28:L28"/>
    <mergeCell ref="G29:H29"/>
    <mergeCell ref="I29:J29"/>
    <mergeCell ref="K29:L29"/>
    <mergeCell ref="G30:H30"/>
    <mergeCell ref="I30:J30"/>
    <mergeCell ref="K30:L30"/>
    <mergeCell ref="A40:B40"/>
    <mergeCell ref="A41:B41"/>
    <mergeCell ref="G41:H41"/>
    <mergeCell ref="I41:J41"/>
    <mergeCell ref="I32:J32"/>
    <mergeCell ref="K32:L32"/>
    <mergeCell ref="I34:J34"/>
    <mergeCell ref="K34:L34"/>
    <mergeCell ref="I35:J35"/>
    <mergeCell ref="K35:L35"/>
    <mergeCell ref="I36:J36"/>
    <mergeCell ref="K36:L36"/>
    <mergeCell ref="I37:J37"/>
    <mergeCell ref="K37:L37"/>
    <mergeCell ref="I38:J38"/>
    <mergeCell ref="K38:L38"/>
    <mergeCell ref="G31:H31"/>
    <mergeCell ref="G32:H32"/>
    <mergeCell ref="G33:H33"/>
    <mergeCell ref="G34:H34"/>
    <mergeCell ref="G35:H35"/>
    <mergeCell ref="A59:B59"/>
    <mergeCell ref="G59:H59"/>
    <mergeCell ref="A60:B60"/>
    <mergeCell ref="I46:J46"/>
    <mergeCell ref="K46:L46"/>
    <mergeCell ref="A51:B51"/>
    <mergeCell ref="G51:H51"/>
    <mergeCell ref="I51:J51"/>
    <mergeCell ref="K51:L51"/>
    <mergeCell ref="A56:B56"/>
    <mergeCell ref="G56:H56"/>
    <mergeCell ref="I56:J56"/>
    <mergeCell ref="K56:L56"/>
    <mergeCell ref="G48:H48"/>
    <mergeCell ref="G49:H49"/>
    <mergeCell ref="G50:H50"/>
    <mergeCell ref="A48:B48"/>
    <mergeCell ref="A49:B49"/>
    <mergeCell ref="A50:B50"/>
    <mergeCell ref="A52:B52"/>
    <mergeCell ref="A53:B53"/>
    <mergeCell ref="G52:H52"/>
    <mergeCell ref="G53:H53"/>
    <mergeCell ref="G47:H47"/>
    <mergeCell ref="G70:H70"/>
    <mergeCell ref="I70:J70"/>
    <mergeCell ref="K70:L70"/>
    <mergeCell ref="K63:L63"/>
    <mergeCell ref="A64:B64"/>
    <mergeCell ref="G64:H64"/>
    <mergeCell ref="I64:J64"/>
    <mergeCell ref="K64:L64"/>
    <mergeCell ref="A67:B67"/>
    <mergeCell ref="G67:H67"/>
    <mergeCell ref="I67:J67"/>
    <mergeCell ref="K67:L67"/>
    <mergeCell ref="G63:H63"/>
    <mergeCell ref="I63:J63"/>
    <mergeCell ref="G68:H68"/>
    <mergeCell ref="I68:J68"/>
    <mergeCell ref="K68:L68"/>
    <mergeCell ref="A69:B69"/>
    <mergeCell ref="K72:L72"/>
    <mergeCell ref="A73:B73"/>
    <mergeCell ref="G71:H71"/>
    <mergeCell ref="G79:H79"/>
    <mergeCell ref="I79:J79"/>
    <mergeCell ref="K79:L79"/>
    <mergeCell ref="A74:B74"/>
    <mergeCell ref="G74:H74"/>
    <mergeCell ref="I74:J74"/>
    <mergeCell ref="K74:L74"/>
    <mergeCell ref="A75:B75"/>
    <mergeCell ref="G75:H75"/>
    <mergeCell ref="I75:J75"/>
    <mergeCell ref="K75:L75"/>
    <mergeCell ref="G76:H76"/>
    <mergeCell ref="I76:J76"/>
    <mergeCell ref="K76:L76"/>
    <mergeCell ref="G73:H73"/>
    <mergeCell ref="I71:J71"/>
    <mergeCell ref="K71:L71"/>
    <mergeCell ref="A72:B72"/>
    <mergeCell ref="G72:H72"/>
    <mergeCell ref="I72:J72"/>
    <mergeCell ref="A1:L3"/>
    <mergeCell ref="N1:T3"/>
    <mergeCell ref="A81:B81"/>
    <mergeCell ref="G81:H81"/>
    <mergeCell ref="I81:J81"/>
    <mergeCell ref="K81:L81"/>
    <mergeCell ref="A76:B76"/>
    <mergeCell ref="C7:G7"/>
    <mergeCell ref="C8:G8"/>
    <mergeCell ref="C9:G9"/>
    <mergeCell ref="H7:J7"/>
    <mergeCell ref="H8:J8"/>
    <mergeCell ref="H9:J9"/>
    <mergeCell ref="K7:L7"/>
    <mergeCell ref="K8:L8"/>
    <mergeCell ref="K9:L9"/>
    <mergeCell ref="A77:B77"/>
    <mergeCell ref="G77:H77"/>
    <mergeCell ref="I77:J77"/>
    <mergeCell ref="K77:L77"/>
    <mergeCell ref="I73:J73"/>
    <mergeCell ref="K73:L73"/>
    <mergeCell ref="A63:B63"/>
    <mergeCell ref="C63:C77"/>
    <mergeCell ref="G36:H36"/>
    <mergeCell ref="G37:H37"/>
    <mergeCell ref="G38:H38"/>
    <mergeCell ref="G39:H39"/>
    <mergeCell ref="G42:H42"/>
    <mergeCell ref="G43:H43"/>
    <mergeCell ref="G44:H44"/>
    <mergeCell ref="G45:H45"/>
    <mergeCell ref="A42:B42"/>
    <mergeCell ref="A43:B43"/>
    <mergeCell ref="A44:B44"/>
    <mergeCell ref="A45:B45"/>
    <mergeCell ref="G46:H46"/>
    <mergeCell ref="A47:B47"/>
    <mergeCell ref="I39:J39"/>
    <mergeCell ref="K39:L39"/>
    <mergeCell ref="I42:J42"/>
    <mergeCell ref="K42:L42"/>
    <mergeCell ref="I43:J43"/>
    <mergeCell ref="I44:J44"/>
    <mergeCell ref="I45:J45"/>
    <mergeCell ref="K43:L43"/>
    <mergeCell ref="K44:L44"/>
    <mergeCell ref="K45:L45"/>
    <mergeCell ref="I47:J47"/>
    <mergeCell ref="K47:L47"/>
    <mergeCell ref="I48:J48"/>
    <mergeCell ref="K48:L48"/>
    <mergeCell ref="I49:J49"/>
    <mergeCell ref="K49:L49"/>
    <mergeCell ref="I50:J50"/>
    <mergeCell ref="K50:L50"/>
    <mergeCell ref="I52:J52"/>
    <mergeCell ref="K52:L52"/>
    <mergeCell ref="I53:J53"/>
    <mergeCell ref="K53:L53"/>
    <mergeCell ref="I54:J54"/>
    <mergeCell ref="K54:L54"/>
    <mergeCell ref="I55:J55"/>
    <mergeCell ref="K55:L55"/>
    <mergeCell ref="G65:H65"/>
    <mergeCell ref="G66:H66"/>
    <mergeCell ref="I65:J65"/>
    <mergeCell ref="I66:J66"/>
    <mergeCell ref="K65:L65"/>
    <mergeCell ref="K66:L66"/>
    <mergeCell ref="G54:H54"/>
    <mergeCell ref="G55:H55"/>
    <mergeCell ref="G60:H60"/>
    <mergeCell ref="I60:J60"/>
    <mergeCell ref="K60:L60"/>
    <mergeCell ref="G58:H58"/>
    <mergeCell ref="I58:J58"/>
    <mergeCell ref="K58:L58"/>
  </mergeCells>
  <conditionalFormatting sqref="K14">
    <cfRule type="cellIs" dxfId="23" priority="23" stopIfTrue="1" operator="greaterThan">
      <formula>0.05</formula>
    </cfRule>
    <cfRule type="cellIs" dxfId="22" priority="24" stopIfTrue="1" operator="greaterThan">
      <formula>0.06</formula>
    </cfRule>
    <cfRule type="cellIs" dxfId="21" priority="25" stopIfTrue="1" operator="greaterThan">
      <formula>0.05</formula>
    </cfRule>
    <cfRule type="cellIs" dxfId="20" priority="26" stopIfTrue="1" operator="greaterThan">
      <formula>5</formula>
    </cfRule>
  </conditionalFormatting>
  <conditionalFormatting sqref="C79:F79">
    <cfRule type="expression" priority="14" stopIfTrue="1">
      <formula>"If(B13 = ""Off Campus"", 26%)"</formula>
    </cfRule>
  </conditionalFormatting>
  <conditionalFormatting sqref="C79:F79">
    <cfRule type="expression" priority="13" stopIfTrue="1">
      <formula>"If(B13 = ""Off Campus"", 26%)"</formula>
    </cfRule>
  </conditionalFormatting>
  <conditionalFormatting sqref="C79:F79">
    <cfRule type="expression" priority="12" stopIfTrue="1">
      <formula>"If(B13 = ""Off Campus"", 26%)"</formula>
    </cfRule>
  </conditionalFormatting>
  <conditionalFormatting sqref="G41:H55 G23:H39">
    <cfRule type="beginsWith" dxfId="19" priority="1" operator="beginsWith" text="months">
      <formula>LEFT(G23,LEN("months"))="months"</formula>
    </cfRule>
  </conditionalFormatting>
  <conditionalFormatting sqref="C23:C30 C32:C39">
    <cfRule type="cellIs" dxfId="18" priority="2" stopIfTrue="1" operator="greaterThan">
      <formula>0.2</formula>
    </cfRule>
    <cfRule type="cellIs" dxfId="17" priority="4" stopIfTrue="1" operator="greaterThan">
      <formula>30</formula>
    </cfRule>
  </conditionalFormatting>
  <conditionalFormatting sqref="C23:C30 C32:C39">
    <cfRule type="cellIs" dxfId="16" priority="3" stopIfTrue="1" operator="greaterThan">
      <formula>0.3</formula>
    </cfRule>
  </conditionalFormatting>
  <dataValidations count="3">
    <dataValidation type="decimal" allowBlank="1" showInputMessage="1" showErrorMessage="1" errorTitle="Appointment Term" error="Appointment term cannot exceed 12 months" sqref="E41:E55 E23:E30 E32:E39" xr:uid="{FEB01513-8B84-49E9-AFEC-EB09D7C0E22E}">
      <formula1>1</formula1>
      <formula2>12</formula2>
    </dataValidation>
    <dataValidation type="decimal" allowBlank="1" showInputMessage="1" showErrorMessage="1" errorTitle="Month Requested" error="Months requested cannot exceed 12" sqref="F23:F30 F32:F39" xr:uid="{6AFB502E-7AD9-4BCC-BBCF-4201CE397237}">
      <formula1>0.1</formula1>
      <formula2>12</formula2>
    </dataValidation>
    <dataValidation type="decimal" allowBlank="1" showInputMessage="1" showErrorMessage="1" errorTitle="Months Requested" error="Months requested cannot exceed 12" sqref="F41:F55" xr:uid="{8EF0E5EB-1455-47EE-9A09-7BBEDECD515B}">
      <formula1>0.1</formula1>
      <formula2>12</formula2>
    </dataValidation>
  </dataValidations>
  <pageMargins left="0.7" right="0.7" top="0.3" bottom="0.3" header="0.3" footer="0.3"/>
  <pageSetup scale="57" orientation="portrait" r:id="rId1"/>
  <ignoredErrors>
    <ignoredError sqref="B12:B13 B15:B17 G12:G13 A23:A30" unlockedFormula="1"/>
    <ignoredError sqref="G81"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452DE61-1194-485B-938B-C56475425DC9}">
          <x14:formula1>
            <xm:f>'Drop-Downs'!$A$16:$A$19</xm:f>
          </x14:formula1>
          <xm:sqref>B23:B30 B32:B39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1:T92"/>
  <sheetViews>
    <sheetView showZeros="0" zoomScale="125" zoomScaleNormal="125" zoomScalePageLayoutView="125" workbookViewId="0">
      <selection activeCell="A23" sqref="A23"/>
    </sheetView>
  </sheetViews>
  <sheetFormatPr defaultColWidth="9.140625" defaultRowHeight="14.25"/>
  <cols>
    <col min="1" max="1" width="25.140625" style="5" customWidth="1"/>
    <col min="2" max="2" width="17.7109375" style="5" customWidth="1"/>
    <col min="3" max="3" width="15.140625" style="5" customWidth="1"/>
    <col min="4" max="4" width="13.140625" style="5" customWidth="1"/>
    <col min="5" max="5" width="16.28515625" style="5" customWidth="1"/>
    <col min="6" max="6" width="13.85546875" style="5" customWidth="1"/>
    <col min="7" max="7" width="11.42578125" style="5" customWidth="1"/>
    <col min="8" max="8" width="7.5703125" style="5" customWidth="1"/>
    <col min="9" max="9" width="10.5703125" style="5" customWidth="1"/>
    <col min="10" max="10" width="11.5703125" style="5" customWidth="1"/>
    <col min="11" max="11" width="11.28515625" style="5" customWidth="1"/>
    <col min="12" max="12" width="5.28515625" style="5" customWidth="1"/>
    <col min="13" max="13" width="3.7109375" style="38" customWidth="1"/>
    <col min="14" max="16384" width="9.140625" style="38"/>
  </cols>
  <sheetData>
    <row r="1" spans="1:20" ht="12.75">
      <c r="A1" s="473" t="s">
        <v>149</v>
      </c>
      <c r="B1" s="474"/>
      <c r="C1" s="474"/>
      <c r="D1" s="474"/>
      <c r="E1" s="474"/>
      <c r="F1" s="474"/>
      <c r="G1" s="474"/>
      <c r="H1" s="474"/>
      <c r="I1" s="474"/>
      <c r="J1" s="474"/>
      <c r="K1" s="474"/>
      <c r="L1" s="475"/>
      <c r="N1" s="383" t="s">
        <v>54</v>
      </c>
      <c r="O1" s="384"/>
      <c r="P1" s="384"/>
      <c r="Q1" s="384"/>
      <c r="R1" s="384"/>
      <c r="S1" s="384"/>
      <c r="T1" s="385"/>
    </row>
    <row r="2" spans="1:20" ht="12.75">
      <c r="A2" s="476"/>
      <c r="B2" s="477"/>
      <c r="C2" s="477"/>
      <c r="D2" s="477"/>
      <c r="E2" s="477"/>
      <c r="F2" s="477"/>
      <c r="G2" s="477"/>
      <c r="H2" s="477"/>
      <c r="I2" s="477"/>
      <c r="J2" s="477"/>
      <c r="K2" s="477"/>
      <c r="L2" s="478"/>
      <c r="N2" s="386"/>
      <c r="O2" s="387"/>
      <c r="P2" s="387"/>
      <c r="Q2" s="387"/>
      <c r="R2" s="387"/>
      <c r="S2" s="387"/>
      <c r="T2" s="388"/>
    </row>
    <row r="3" spans="1:20" ht="13.5" thickBot="1">
      <c r="A3" s="479"/>
      <c r="B3" s="480"/>
      <c r="C3" s="480"/>
      <c r="D3" s="480"/>
      <c r="E3" s="480"/>
      <c r="F3" s="480"/>
      <c r="G3" s="480"/>
      <c r="H3" s="480"/>
      <c r="I3" s="480"/>
      <c r="J3" s="480"/>
      <c r="K3" s="480"/>
      <c r="L3" s="481"/>
      <c r="N3" s="389"/>
      <c r="O3" s="390"/>
      <c r="P3" s="390"/>
      <c r="Q3" s="390"/>
      <c r="R3" s="390"/>
      <c r="S3" s="390"/>
      <c r="T3" s="391"/>
    </row>
    <row r="4" spans="1:20">
      <c r="A4" s="106"/>
      <c r="B4" s="6"/>
      <c r="C4" s="6"/>
      <c r="D4" s="6"/>
      <c r="E4" s="6"/>
      <c r="F4" s="6"/>
      <c r="G4" s="6"/>
      <c r="H4" s="6"/>
      <c r="I4" s="6"/>
      <c r="J4" s="6"/>
      <c r="K4" s="6"/>
      <c r="L4" s="86"/>
    </row>
    <row r="5" spans="1:20" ht="15">
      <c r="A5" s="85" t="s">
        <v>1</v>
      </c>
      <c r="B5" s="461">
        <f>Year1!B5</f>
        <v>0</v>
      </c>
      <c r="C5" s="461"/>
      <c r="D5" s="461"/>
      <c r="E5" s="461"/>
      <c r="F5" s="461"/>
      <c r="G5" s="461"/>
      <c r="H5" s="461"/>
      <c r="I5" s="461"/>
      <c r="J5" s="461"/>
      <c r="K5" s="461"/>
      <c r="L5" s="462"/>
    </row>
    <row r="6" spans="1:20">
      <c r="A6" s="106"/>
      <c r="B6" s="122"/>
      <c r="C6" s="122"/>
      <c r="D6" s="122"/>
      <c r="E6" s="122"/>
      <c r="F6" s="122"/>
      <c r="G6" s="122"/>
      <c r="H6" s="122"/>
      <c r="I6" s="122"/>
      <c r="J6" s="122"/>
      <c r="K6" s="122"/>
      <c r="L6" s="145"/>
    </row>
    <row r="7" spans="1:20" ht="15">
      <c r="A7" s="85" t="s">
        <v>77</v>
      </c>
      <c r="B7" s="122"/>
      <c r="C7" s="452">
        <f>Year1!C7</f>
        <v>0</v>
      </c>
      <c r="D7" s="452"/>
      <c r="E7" s="452"/>
      <c r="F7" s="452"/>
      <c r="G7" s="452"/>
      <c r="H7" s="452" t="str">
        <f>Year1!H7</f>
        <v>Select Department</v>
      </c>
      <c r="I7" s="452"/>
      <c r="J7" s="452"/>
      <c r="K7" s="392">
        <f>Year1!K7</f>
        <v>0</v>
      </c>
      <c r="L7" s="392"/>
    </row>
    <row r="8" spans="1:20" ht="15">
      <c r="A8" s="85"/>
      <c r="B8" s="122"/>
      <c r="C8" s="452">
        <f>Year1!C8</f>
        <v>0</v>
      </c>
      <c r="D8" s="452"/>
      <c r="E8" s="452"/>
      <c r="F8" s="452"/>
      <c r="G8" s="452"/>
      <c r="H8" s="452">
        <f>Year1!H8</f>
        <v>0</v>
      </c>
      <c r="I8" s="452"/>
      <c r="J8" s="452"/>
      <c r="K8" s="392">
        <f>Year1!K8</f>
        <v>0</v>
      </c>
      <c r="L8" s="392"/>
    </row>
    <row r="9" spans="1:20" ht="15">
      <c r="A9" s="85"/>
      <c r="B9" s="122"/>
      <c r="C9" s="452">
        <f>Year1!C9</f>
        <v>0</v>
      </c>
      <c r="D9" s="452"/>
      <c r="E9" s="452"/>
      <c r="F9" s="452"/>
      <c r="G9" s="452"/>
      <c r="H9" s="452">
        <f>Year1!H9</f>
        <v>0</v>
      </c>
      <c r="I9" s="452"/>
      <c r="J9" s="452"/>
      <c r="K9" s="392">
        <f>Year1!K9</f>
        <v>0</v>
      </c>
      <c r="L9" s="392"/>
    </row>
    <row r="10" spans="1:20" ht="15">
      <c r="A10" s="85"/>
      <c r="B10" s="6"/>
      <c r="C10" s="6"/>
      <c r="D10" s="6"/>
      <c r="E10" s="6"/>
      <c r="F10" s="6"/>
      <c r="G10" s="6"/>
      <c r="H10" s="6"/>
      <c r="I10" s="6"/>
      <c r="J10" s="6"/>
      <c r="K10" s="6"/>
      <c r="L10" s="86"/>
    </row>
    <row r="11" spans="1:20">
      <c r="A11" s="106"/>
      <c r="B11" s="6"/>
      <c r="C11" s="6"/>
      <c r="D11" s="6"/>
      <c r="E11" s="6"/>
      <c r="F11" s="6"/>
      <c r="G11" s="6"/>
      <c r="H11" s="6"/>
      <c r="I11" s="6"/>
      <c r="J11" s="6"/>
      <c r="K11" s="6"/>
      <c r="L11" s="86"/>
    </row>
    <row r="12" spans="1:20">
      <c r="A12" s="108" t="s">
        <v>43</v>
      </c>
      <c r="B12" s="199" t="str">
        <f>Year1!B12</f>
        <v>Select</v>
      </c>
      <c r="C12" s="467" t="s">
        <v>45</v>
      </c>
      <c r="D12" s="418"/>
      <c r="E12" s="418"/>
      <c r="F12" s="468"/>
      <c r="G12" s="109" t="str">
        <f>Year1!G12</f>
        <v>Select</v>
      </c>
      <c r="H12" s="104"/>
      <c r="I12" s="104"/>
      <c r="J12" s="433"/>
      <c r="K12" s="433"/>
      <c r="L12" s="86"/>
    </row>
    <row r="13" spans="1:20">
      <c r="A13" s="108" t="s">
        <v>44</v>
      </c>
      <c r="B13" s="109" t="str">
        <f>Year1!B13</f>
        <v>Select</v>
      </c>
      <c r="C13" s="467" t="s">
        <v>39</v>
      </c>
      <c r="D13" s="418"/>
      <c r="E13" s="418"/>
      <c r="F13" s="468"/>
      <c r="G13" s="125">
        <f>Year1!G13</f>
        <v>0</v>
      </c>
      <c r="H13" s="104"/>
      <c r="I13" s="104"/>
      <c r="J13" s="433"/>
      <c r="K13" s="433"/>
      <c r="L13" s="86"/>
    </row>
    <row r="14" spans="1:20">
      <c r="A14" s="106"/>
      <c r="B14" s="6"/>
      <c r="C14" s="433"/>
      <c r="D14" s="433"/>
      <c r="E14" s="433"/>
      <c r="F14" s="433"/>
      <c r="G14" s="433"/>
      <c r="H14" s="104"/>
      <c r="I14" s="418" t="s">
        <v>41</v>
      </c>
      <c r="J14" s="418"/>
      <c r="K14" s="249">
        <v>0.03</v>
      </c>
      <c r="L14" s="86"/>
    </row>
    <row r="15" spans="1:20">
      <c r="A15" s="108" t="s">
        <v>92</v>
      </c>
      <c r="B15" s="109" t="str">
        <f>Year1!B15</f>
        <v>Select</v>
      </c>
      <c r="C15" s="6"/>
      <c r="D15" s="6"/>
      <c r="E15" s="6"/>
      <c r="F15" s="6"/>
      <c r="G15" s="6"/>
      <c r="H15" s="6"/>
      <c r="I15" s="6"/>
      <c r="J15" s="433" t="s">
        <v>51</v>
      </c>
      <c r="K15" s="433"/>
      <c r="L15" s="86"/>
    </row>
    <row r="16" spans="1:20">
      <c r="A16" s="108" t="s">
        <v>93</v>
      </c>
      <c r="B16" s="44">
        <f>Year1!B16</f>
        <v>0</v>
      </c>
      <c r="C16" s="108" t="s">
        <v>49</v>
      </c>
      <c r="D16" s="157">
        <f>IF(G81+I81+K81 &lt;&gt; 0,(I81+K81)/(G81+I81+K81),0)</f>
        <v>0</v>
      </c>
      <c r="E16" s="104"/>
      <c r="F16" s="104"/>
      <c r="G16" s="6"/>
      <c r="H16" s="6"/>
      <c r="I16" s="6"/>
      <c r="J16" s="6"/>
      <c r="K16" s="6"/>
      <c r="L16" s="86"/>
    </row>
    <row r="17" spans="1:12">
      <c r="A17" s="108" t="s">
        <v>42</v>
      </c>
      <c r="B17" s="45">
        <f>Year1!B17</f>
        <v>0</v>
      </c>
      <c r="C17" s="108" t="s">
        <v>50</v>
      </c>
      <c r="D17" s="158">
        <f>I81+K81</f>
        <v>0</v>
      </c>
      <c r="E17" s="104"/>
      <c r="F17" s="104"/>
      <c r="G17" s="6"/>
      <c r="H17" s="6"/>
      <c r="I17" s="6"/>
      <c r="J17" s="6"/>
      <c r="K17" s="6"/>
      <c r="L17" s="86"/>
    </row>
    <row r="18" spans="1:12">
      <c r="A18" s="163"/>
      <c r="B18" s="164"/>
      <c r="C18" s="82"/>
      <c r="D18" s="82"/>
      <c r="E18" s="82"/>
      <c r="F18" s="82"/>
      <c r="G18" s="82"/>
      <c r="H18" s="82"/>
      <c r="I18" s="82"/>
      <c r="J18" s="82"/>
      <c r="K18" s="82"/>
      <c r="L18" s="87"/>
    </row>
    <row r="19" spans="1:12">
      <c r="A19" s="23"/>
      <c r="B19" s="24"/>
      <c r="C19" s="24"/>
      <c r="D19" s="24"/>
      <c r="E19" s="24"/>
      <c r="F19" s="24"/>
      <c r="G19" s="24"/>
      <c r="H19" s="24"/>
      <c r="I19" s="24"/>
      <c r="J19" s="24"/>
      <c r="K19" s="24"/>
      <c r="L19" s="55"/>
    </row>
    <row r="20" spans="1:12">
      <c r="A20" s="321"/>
      <c r="B20" s="322"/>
      <c r="C20" s="322"/>
      <c r="D20" s="322"/>
      <c r="E20" s="322"/>
      <c r="F20" s="322"/>
      <c r="G20" s="463" t="s">
        <v>2</v>
      </c>
      <c r="H20" s="464"/>
      <c r="I20" s="463" t="s">
        <v>4</v>
      </c>
      <c r="J20" s="464"/>
      <c r="K20" s="463" t="s">
        <v>0</v>
      </c>
      <c r="L20" s="464"/>
    </row>
    <row r="21" spans="1:12" ht="30.75" customHeight="1">
      <c r="A21" s="306" t="s">
        <v>6</v>
      </c>
      <c r="B21" s="424" t="s">
        <v>109</v>
      </c>
      <c r="C21" s="308"/>
      <c r="D21" s="309"/>
      <c r="E21" s="311"/>
      <c r="F21" s="311"/>
      <c r="G21" s="39"/>
      <c r="H21" s="10"/>
      <c r="I21" s="432"/>
      <c r="J21" s="432"/>
      <c r="K21" s="432"/>
      <c r="L21" s="434"/>
    </row>
    <row r="22" spans="1:12" ht="27" customHeight="1">
      <c r="A22" s="348" t="s">
        <v>32</v>
      </c>
      <c r="B22" s="424"/>
      <c r="C22" s="353" t="s">
        <v>7</v>
      </c>
      <c r="D22" s="355" t="s">
        <v>95</v>
      </c>
      <c r="E22" s="357" t="s">
        <v>94</v>
      </c>
      <c r="F22" s="357" t="s">
        <v>96</v>
      </c>
      <c r="G22" s="40"/>
      <c r="H22" s="11"/>
      <c r="I22" s="11"/>
      <c r="J22" s="11"/>
      <c r="K22" s="11"/>
      <c r="L22" s="12"/>
    </row>
    <row r="23" spans="1:12">
      <c r="A23" s="266">
        <f>Year1!A23</f>
        <v>0</v>
      </c>
      <c r="B23" s="267"/>
      <c r="C23" s="13"/>
      <c r="D23" s="254">
        <f>'Salary Adjustment'!B19</f>
        <v>0</v>
      </c>
      <c r="E23" s="80"/>
      <c r="F23" s="299"/>
      <c r="G23" s="369">
        <f t="shared" ref="G23:G30" si="0">IF(F23&gt;E23,"months requested cannot exceed term",IF(OR(D23="",E23=""),0,(D23/E23)*F23))</f>
        <v>0</v>
      </c>
      <c r="H23" s="370"/>
      <c r="I23" s="360"/>
      <c r="J23" s="361"/>
      <c r="K23" s="360"/>
      <c r="L23" s="361"/>
    </row>
    <row r="24" spans="1:12">
      <c r="A24" s="90">
        <f>Year1!A24</f>
        <v>0</v>
      </c>
      <c r="B24" s="201"/>
      <c r="C24" s="7"/>
      <c r="D24" s="255">
        <f>'Salary Adjustment'!B35</f>
        <v>0</v>
      </c>
      <c r="E24" s="81"/>
      <c r="F24" s="300"/>
      <c r="G24" s="369">
        <f t="shared" si="0"/>
        <v>0</v>
      </c>
      <c r="H24" s="370"/>
      <c r="I24" s="360"/>
      <c r="J24" s="361"/>
      <c r="K24" s="360"/>
      <c r="L24" s="361"/>
    </row>
    <row r="25" spans="1:12">
      <c r="A25" s="266">
        <f>Year1!A25</f>
        <v>0</v>
      </c>
      <c r="B25" s="201"/>
      <c r="C25" s="7"/>
      <c r="D25" s="255">
        <f>'Salary Adjustment'!B52</f>
        <v>0</v>
      </c>
      <c r="E25" s="81"/>
      <c r="F25" s="300"/>
      <c r="G25" s="369">
        <f t="shared" si="0"/>
        <v>0</v>
      </c>
      <c r="H25" s="370"/>
      <c r="I25" s="360"/>
      <c r="J25" s="361"/>
      <c r="K25" s="360"/>
      <c r="L25" s="361"/>
    </row>
    <row r="26" spans="1:12">
      <c r="A26" s="90">
        <f>Year1!A26</f>
        <v>0</v>
      </c>
      <c r="B26" s="201"/>
      <c r="C26" s="7"/>
      <c r="D26" s="79"/>
      <c r="E26" s="81"/>
      <c r="F26" s="300"/>
      <c r="G26" s="369">
        <f t="shared" si="0"/>
        <v>0</v>
      </c>
      <c r="H26" s="370"/>
      <c r="I26" s="360"/>
      <c r="J26" s="361"/>
      <c r="K26" s="360"/>
      <c r="L26" s="361"/>
    </row>
    <row r="27" spans="1:12">
      <c r="A27" s="266">
        <f>Year1!A27</f>
        <v>0</v>
      </c>
      <c r="B27" s="201"/>
      <c r="C27" s="7"/>
      <c r="D27" s="79"/>
      <c r="E27" s="81"/>
      <c r="F27" s="300"/>
      <c r="G27" s="369">
        <f t="shared" si="0"/>
        <v>0</v>
      </c>
      <c r="H27" s="370"/>
      <c r="I27" s="360"/>
      <c r="J27" s="361"/>
      <c r="K27" s="360"/>
      <c r="L27" s="361"/>
    </row>
    <row r="28" spans="1:12">
      <c r="A28" s="90">
        <f>Year1!A28</f>
        <v>0</v>
      </c>
      <c r="B28" s="201"/>
      <c r="C28" s="7"/>
      <c r="D28" s="79"/>
      <c r="E28" s="81"/>
      <c r="F28" s="300"/>
      <c r="G28" s="369">
        <f t="shared" si="0"/>
        <v>0</v>
      </c>
      <c r="H28" s="370"/>
      <c r="I28" s="360"/>
      <c r="J28" s="361"/>
      <c r="K28" s="360"/>
      <c r="L28" s="361"/>
    </row>
    <row r="29" spans="1:12">
      <c r="A29" s="266">
        <f>Year1!A29</f>
        <v>0</v>
      </c>
      <c r="B29" s="201"/>
      <c r="C29" s="7"/>
      <c r="D29" s="79"/>
      <c r="E29" s="81"/>
      <c r="F29" s="300"/>
      <c r="G29" s="369">
        <f t="shared" si="0"/>
        <v>0</v>
      </c>
      <c r="H29" s="370"/>
      <c r="I29" s="360"/>
      <c r="J29" s="361"/>
      <c r="K29" s="360"/>
      <c r="L29" s="361"/>
    </row>
    <row r="30" spans="1:12">
      <c r="A30" s="90">
        <f>Year1!A30</f>
        <v>0</v>
      </c>
      <c r="B30" s="201"/>
      <c r="C30" s="7"/>
      <c r="D30" s="79"/>
      <c r="E30" s="81"/>
      <c r="F30" s="300"/>
      <c r="G30" s="375">
        <f t="shared" si="0"/>
        <v>0</v>
      </c>
      <c r="H30" s="376"/>
      <c r="I30" s="419"/>
      <c r="J30" s="420"/>
      <c r="K30" s="419"/>
      <c r="L30" s="420"/>
    </row>
    <row r="31" spans="1:12" ht="28.5">
      <c r="A31" s="348" t="s">
        <v>160</v>
      </c>
      <c r="B31" s="318" t="s">
        <v>109</v>
      </c>
      <c r="C31" s="353" t="s">
        <v>7</v>
      </c>
      <c r="D31" s="354" t="s">
        <v>95</v>
      </c>
      <c r="E31" s="356" t="s">
        <v>94</v>
      </c>
      <c r="F31" s="317" t="s">
        <v>96</v>
      </c>
      <c r="G31" s="371"/>
      <c r="H31" s="372"/>
      <c r="I31" s="346"/>
      <c r="J31" s="346"/>
      <c r="K31" s="346"/>
      <c r="L31" s="347"/>
    </row>
    <row r="32" spans="1:12">
      <c r="A32" s="90"/>
      <c r="B32" s="201"/>
      <c r="C32" s="7"/>
      <c r="D32" s="79"/>
      <c r="E32" s="81"/>
      <c r="F32" s="300"/>
      <c r="G32" s="373">
        <f t="shared" ref="G32:G39" si="1">IF(F32&gt;E32,"months requested cannot exceed term",IF(OR(D32="",E32=""),0,(D32/E32)*F32))</f>
        <v>0</v>
      </c>
      <c r="H32" s="374"/>
      <c r="I32" s="360"/>
      <c r="J32" s="364"/>
      <c r="K32" s="360"/>
      <c r="L32" s="361"/>
    </row>
    <row r="33" spans="1:12">
      <c r="A33" s="90"/>
      <c r="B33" s="201"/>
      <c r="C33" s="7"/>
      <c r="D33" s="79"/>
      <c r="E33" s="81"/>
      <c r="F33" s="300"/>
      <c r="G33" s="373">
        <f t="shared" si="1"/>
        <v>0</v>
      </c>
      <c r="H33" s="374"/>
      <c r="I33" s="344"/>
      <c r="J33" s="342"/>
      <c r="K33" s="344"/>
      <c r="L33" s="343"/>
    </row>
    <row r="34" spans="1:12">
      <c r="A34" s="90"/>
      <c r="B34" s="201"/>
      <c r="C34" s="7"/>
      <c r="D34" s="79"/>
      <c r="E34" s="81"/>
      <c r="F34" s="300"/>
      <c r="G34" s="369">
        <f t="shared" si="1"/>
        <v>0</v>
      </c>
      <c r="H34" s="370"/>
      <c r="I34" s="360"/>
      <c r="J34" s="364"/>
      <c r="K34" s="360"/>
      <c r="L34" s="361"/>
    </row>
    <row r="35" spans="1:12">
      <c r="A35" s="90"/>
      <c r="B35" s="201"/>
      <c r="C35" s="7"/>
      <c r="D35" s="79"/>
      <c r="E35" s="81"/>
      <c r="F35" s="300"/>
      <c r="G35" s="369">
        <f t="shared" si="1"/>
        <v>0</v>
      </c>
      <c r="H35" s="370"/>
      <c r="I35" s="360"/>
      <c r="J35" s="364"/>
      <c r="K35" s="360"/>
      <c r="L35" s="361"/>
    </row>
    <row r="36" spans="1:12">
      <c r="A36" s="90"/>
      <c r="B36" s="201"/>
      <c r="C36" s="7"/>
      <c r="D36" s="79"/>
      <c r="E36" s="81"/>
      <c r="F36" s="300"/>
      <c r="G36" s="369">
        <f t="shared" si="1"/>
        <v>0</v>
      </c>
      <c r="H36" s="370"/>
      <c r="I36" s="360"/>
      <c r="J36" s="364"/>
      <c r="K36" s="360"/>
      <c r="L36" s="361"/>
    </row>
    <row r="37" spans="1:12">
      <c r="A37" s="90"/>
      <c r="B37" s="201"/>
      <c r="C37" s="7"/>
      <c r="D37" s="79"/>
      <c r="E37" s="81"/>
      <c r="F37" s="300"/>
      <c r="G37" s="369">
        <f t="shared" si="1"/>
        <v>0</v>
      </c>
      <c r="H37" s="370"/>
      <c r="I37" s="360"/>
      <c r="J37" s="364"/>
      <c r="K37" s="360"/>
      <c r="L37" s="361"/>
    </row>
    <row r="38" spans="1:12">
      <c r="A38" s="90"/>
      <c r="B38" s="201"/>
      <c r="C38" s="7"/>
      <c r="D38" s="79"/>
      <c r="E38" s="81"/>
      <c r="F38" s="300"/>
      <c r="G38" s="369">
        <f t="shared" si="1"/>
        <v>0</v>
      </c>
      <c r="H38" s="370"/>
      <c r="I38" s="360"/>
      <c r="J38" s="364"/>
      <c r="K38" s="360"/>
      <c r="L38" s="361"/>
    </row>
    <row r="39" spans="1:12">
      <c r="A39" s="288"/>
      <c r="B39" s="289"/>
      <c r="C39" s="268"/>
      <c r="D39" s="269"/>
      <c r="E39" s="270"/>
      <c r="F39" s="301"/>
      <c r="G39" s="375">
        <f t="shared" si="1"/>
        <v>0</v>
      </c>
      <c r="H39" s="376"/>
      <c r="I39" s="360"/>
      <c r="J39" s="364"/>
      <c r="K39" s="360"/>
      <c r="L39" s="361"/>
    </row>
    <row r="40" spans="1:12" ht="28.5">
      <c r="A40" s="421"/>
      <c r="B40" s="422"/>
      <c r="C40" s="352" t="s">
        <v>12</v>
      </c>
      <c r="D40" s="354" t="s">
        <v>95</v>
      </c>
      <c r="E40" s="356" t="s">
        <v>94</v>
      </c>
      <c r="F40" s="317" t="s">
        <v>96</v>
      </c>
      <c r="G40" s="273"/>
      <c r="H40" s="273"/>
      <c r="I40" s="273"/>
      <c r="J40" s="273"/>
      <c r="K40" s="273"/>
      <c r="L40" s="274"/>
    </row>
    <row r="41" spans="1:12">
      <c r="A41" s="381" t="s">
        <v>9</v>
      </c>
      <c r="B41" s="382"/>
      <c r="C41" s="275"/>
      <c r="D41" s="275"/>
      <c r="E41" s="315"/>
      <c r="F41" s="277"/>
      <c r="G41" s="372"/>
      <c r="H41" s="372"/>
      <c r="I41" s="410"/>
      <c r="J41" s="410"/>
      <c r="K41" s="278"/>
      <c r="L41" s="265"/>
    </row>
    <row r="42" spans="1:12">
      <c r="A42" s="377" t="s">
        <v>154</v>
      </c>
      <c r="B42" s="378"/>
      <c r="C42" s="349"/>
      <c r="D42" s="284">
        <v>54540</v>
      </c>
      <c r="E42" s="271"/>
      <c r="F42" s="302"/>
      <c r="G42" s="373">
        <f t="shared" ref="G42:G45" si="2">IF(F42&gt;E42,"months requested cannot exceed term",IF(OR(D42="",E42=""),0,(D42/E42)*F42)*C42)</f>
        <v>0</v>
      </c>
      <c r="H42" s="374"/>
      <c r="I42" s="365"/>
      <c r="J42" s="366"/>
      <c r="K42" s="365"/>
      <c r="L42" s="366"/>
    </row>
    <row r="43" spans="1:12">
      <c r="A43" s="367" t="s">
        <v>155</v>
      </c>
      <c r="B43" s="368"/>
      <c r="C43" s="349"/>
      <c r="D43" s="284">
        <v>54540</v>
      </c>
      <c r="E43" s="88"/>
      <c r="F43" s="303"/>
      <c r="G43" s="369">
        <f t="shared" si="2"/>
        <v>0</v>
      </c>
      <c r="H43" s="370"/>
      <c r="I43" s="360"/>
      <c r="J43" s="361"/>
      <c r="K43" s="360"/>
      <c r="L43" s="361"/>
    </row>
    <row r="44" spans="1:12">
      <c r="A44" s="367" t="s">
        <v>156</v>
      </c>
      <c r="B44" s="368"/>
      <c r="C44" s="349"/>
      <c r="D44" s="284">
        <v>54540</v>
      </c>
      <c r="E44" s="88"/>
      <c r="F44" s="303"/>
      <c r="G44" s="369">
        <f t="shared" si="2"/>
        <v>0</v>
      </c>
      <c r="H44" s="370"/>
      <c r="I44" s="360"/>
      <c r="J44" s="361"/>
      <c r="K44" s="360"/>
      <c r="L44" s="361"/>
    </row>
    <row r="45" spans="1:12">
      <c r="A45" s="379" t="s">
        <v>157</v>
      </c>
      <c r="B45" s="380"/>
      <c r="C45" s="349"/>
      <c r="D45" s="284">
        <v>54540</v>
      </c>
      <c r="E45" s="281"/>
      <c r="F45" s="304"/>
      <c r="G45" s="375">
        <f t="shared" si="2"/>
        <v>0</v>
      </c>
      <c r="H45" s="376"/>
      <c r="I45" s="419"/>
      <c r="J45" s="420"/>
      <c r="K45" s="419"/>
      <c r="L45" s="420"/>
    </row>
    <row r="46" spans="1:12">
      <c r="A46" s="381" t="s">
        <v>10</v>
      </c>
      <c r="B46" s="382"/>
      <c r="C46" s="272"/>
      <c r="D46" s="282"/>
      <c r="E46" s="276"/>
      <c r="F46" s="277"/>
      <c r="G46" s="372"/>
      <c r="H46" s="372"/>
      <c r="I46" s="410"/>
      <c r="J46" s="410"/>
      <c r="K46" s="410"/>
      <c r="L46" s="411"/>
    </row>
    <row r="47" spans="1:12">
      <c r="A47" s="377" t="s">
        <v>154</v>
      </c>
      <c r="B47" s="378"/>
      <c r="C47" s="349"/>
      <c r="D47" s="284"/>
      <c r="E47" s="271"/>
      <c r="F47" s="302"/>
      <c r="G47" s="373">
        <f t="shared" ref="G47:G50" si="3">IF(F47&gt;E47,"months requested cannot exceed term",IF(OR(D47="",E47=""),0,(D47/E47)*F47)*C47)</f>
        <v>0</v>
      </c>
      <c r="H47" s="374"/>
      <c r="I47" s="365"/>
      <c r="J47" s="366"/>
      <c r="K47" s="365"/>
      <c r="L47" s="366"/>
    </row>
    <row r="48" spans="1:12">
      <c r="A48" s="367" t="s">
        <v>155</v>
      </c>
      <c r="B48" s="368"/>
      <c r="C48" s="349"/>
      <c r="D48" s="285"/>
      <c r="E48" s="88"/>
      <c r="F48" s="303"/>
      <c r="G48" s="369">
        <f t="shared" si="3"/>
        <v>0</v>
      </c>
      <c r="H48" s="370"/>
      <c r="I48" s="360"/>
      <c r="J48" s="361"/>
      <c r="K48" s="360"/>
      <c r="L48" s="361"/>
    </row>
    <row r="49" spans="1:12">
      <c r="A49" s="367" t="s">
        <v>156</v>
      </c>
      <c r="B49" s="368"/>
      <c r="C49" s="349"/>
      <c r="D49" s="285"/>
      <c r="E49" s="88"/>
      <c r="F49" s="303"/>
      <c r="G49" s="369">
        <f t="shared" si="3"/>
        <v>0</v>
      </c>
      <c r="H49" s="370"/>
      <c r="I49" s="360"/>
      <c r="J49" s="361"/>
      <c r="K49" s="360"/>
      <c r="L49" s="361"/>
    </row>
    <row r="50" spans="1:12">
      <c r="A50" s="379" t="s">
        <v>157</v>
      </c>
      <c r="B50" s="380"/>
      <c r="C50" s="349"/>
      <c r="D50" s="286"/>
      <c r="E50" s="281"/>
      <c r="F50" s="304"/>
      <c r="G50" s="375">
        <f t="shared" si="3"/>
        <v>0</v>
      </c>
      <c r="H50" s="376"/>
      <c r="I50" s="419"/>
      <c r="J50" s="420"/>
      <c r="K50" s="419"/>
      <c r="L50" s="420"/>
    </row>
    <row r="51" spans="1:12">
      <c r="A51" s="381" t="s">
        <v>76</v>
      </c>
      <c r="B51" s="382"/>
      <c r="C51" s="272"/>
      <c r="D51" s="282"/>
      <c r="E51" s="276"/>
      <c r="F51" s="277"/>
      <c r="G51" s="372"/>
      <c r="H51" s="372"/>
      <c r="I51" s="410"/>
      <c r="J51" s="410"/>
      <c r="K51" s="410"/>
      <c r="L51" s="411"/>
    </row>
    <row r="52" spans="1:12">
      <c r="A52" s="377" t="s">
        <v>154</v>
      </c>
      <c r="B52" s="378"/>
      <c r="C52" s="349"/>
      <c r="D52" s="284"/>
      <c r="E52" s="271"/>
      <c r="F52" s="302"/>
      <c r="G52" s="373">
        <f t="shared" ref="G52:G55" si="4">IF(F52&gt;E52,"months requested cannot exceed term",IF(OR(D52="",E52=""),0,(D52/E52)*F52)*C52)</f>
        <v>0</v>
      </c>
      <c r="H52" s="374"/>
      <c r="I52" s="365"/>
      <c r="J52" s="366"/>
      <c r="K52" s="365"/>
      <c r="L52" s="366"/>
    </row>
    <row r="53" spans="1:12">
      <c r="A53" s="367" t="s">
        <v>155</v>
      </c>
      <c r="B53" s="368"/>
      <c r="C53" s="349"/>
      <c r="D53" s="285"/>
      <c r="E53" s="88"/>
      <c r="F53" s="303"/>
      <c r="G53" s="369">
        <f t="shared" si="4"/>
        <v>0</v>
      </c>
      <c r="H53" s="370"/>
      <c r="I53" s="360"/>
      <c r="J53" s="361"/>
      <c r="K53" s="360"/>
      <c r="L53" s="361"/>
    </row>
    <row r="54" spans="1:12">
      <c r="A54" s="367" t="s">
        <v>156</v>
      </c>
      <c r="B54" s="368"/>
      <c r="C54" s="349"/>
      <c r="D54" s="285"/>
      <c r="E54" s="88"/>
      <c r="F54" s="303"/>
      <c r="G54" s="369">
        <f t="shared" si="4"/>
        <v>0</v>
      </c>
      <c r="H54" s="370"/>
      <c r="I54" s="360"/>
      <c r="J54" s="361"/>
      <c r="K54" s="360"/>
      <c r="L54" s="361"/>
    </row>
    <row r="55" spans="1:12">
      <c r="A55" s="367" t="s">
        <v>157</v>
      </c>
      <c r="B55" s="368"/>
      <c r="C55" s="349"/>
      <c r="D55" s="286"/>
      <c r="E55" s="281"/>
      <c r="F55" s="304"/>
      <c r="G55" s="369">
        <f t="shared" si="4"/>
        <v>0</v>
      </c>
      <c r="H55" s="370"/>
      <c r="I55" s="360"/>
      <c r="J55" s="361"/>
      <c r="K55" s="360"/>
      <c r="L55" s="361"/>
    </row>
    <row r="56" spans="1:12" ht="17.25" customHeight="1">
      <c r="A56" s="425" t="s">
        <v>13</v>
      </c>
      <c r="B56" s="426"/>
      <c r="C56" s="75"/>
      <c r="D56" s="187"/>
      <c r="E56" s="187"/>
      <c r="F56" s="188"/>
      <c r="G56" s="427">
        <f>SUM(G23:H55)</f>
        <v>0</v>
      </c>
      <c r="H56" s="413"/>
      <c r="I56" s="412">
        <f>SUM(I23:J55)</f>
        <v>0</v>
      </c>
      <c r="J56" s="413"/>
      <c r="K56" s="412">
        <f>SUM(K23:L55)</f>
        <v>0</v>
      </c>
      <c r="L56" s="413"/>
    </row>
    <row r="57" spans="1:12" ht="15">
      <c r="A57" s="425" t="s">
        <v>14</v>
      </c>
      <c r="B57" s="426"/>
      <c r="C57" s="89" t="s">
        <v>15</v>
      </c>
      <c r="D57" s="287"/>
      <c r="E57" s="287"/>
      <c r="F57" s="287"/>
      <c r="G57" s="14"/>
      <c r="H57" s="14"/>
      <c r="I57" s="14"/>
      <c r="J57" s="14"/>
      <c r="K57" s="14"/>
      <c r="L57" s="15"/>
    </row>
    <row r="58" spans="1:12">
      <c r="A58" s="362" t="s">
        <v>8</v>
      </c>
      <c r="B58" s="363"/>
      <c r="C58" s="283">
        <v>0.24</v>
      </c>
      <c r="D58" s="118"/>
      <c r="E58" s="119"/>
      <c r="F58" s="120"/>
      <c r="G58" s="405">
        <f>SUM(G23:H30,G42:H45)*C58</f>
        <v>0</v>
      </c>
      <c r="H58" s="406"/>
      <c r="I58" s="414">
        <f>SUM(I23:J45)*C58</f>
        <v>0</v>
      </c>
      <c r="J58" s="406"/>
      <c r="K58" s="414">
        <f>SUM(K23:L45)*C58</f>
        <v>0</v>
      </c>
      <c r="L58" s="406"/>
    </row>
    <row r="59" spans="1:12">
      <c r="A59" s="362" t="s">
        <v>160</v>
      </c>
      <c r="B59" s="363"/>
      <c r="C59" s="123">
        <v>7.3999999999999996E-2</v>
      </c>
      <c r="D59" s="118"/>
      <c r="E59" s="119"/>
      <c r="F59" s="120"/>
      <c r="G59" s="407">
        <f>SUM(G32:H39)*C59</f>
        <v>0</v>
      </c>
      <c r="H59" s="408"/>
      <c r="I59" s="350"/>
      <c r="J59" s="351"/>
      <c r="K59" s="350"/>
      <c r="L59" s="351"/>
    </row>
    <row r="60" spans="1:12">
      <c r="A60" s="362" t="s">
        <v>10</v>
      </c>
      <c r="B60" s="363"/>
      <c r="C60" s="123">
        <v>7.0000000000000007E-2</v>
      </c>
      <c r="D60" s="118"/>
      <c r="E60" s="119"/>
      <c r="F60" s="120"/>
      <c r="G60" s="407">
        <f>SUM(G47:H50)*C60</f>
        <v>0</v>
      </c>
      <c r="H60" s="408"/>
      <c r="I60" s="409">
        <f>SUM(I47:J50)*C60</f>
        <v>0</v>
      </c>
      <c r="J60" s="408"/>
      <c r="K60" s="409">
        <f>SUM(K47:L50)*C60</f>
        <v>0</v>
      </c>
      <c r="L60" s="408"/>
    </row>
    <row r="61" spans="1:12">
      <c r="A61" s="362" t="s">
        <v>11</v>
      </c>
      <c r="B61" s="363"/>
      <c r="C61" s="358">
        <v>1.9E-2</v>
      </c>
      <c r="D61" s="118"/>
      <c r="E61" s="119"/>
      <c r="F61" s="120"/>
      <c r="G61" s="407">
        <f>SUM(G50:H53)*C61</f>
        <v>0</v>
      </c>
      <c r="H61" s="408"/>
      <c r="I61" s="345"/>
      <c r="J61" s="341"/>
      <c r="K61" s="345"/>
      <c r="L61" s="341"/>
    </row>
    <row r="62" spans="1:12" ht="15">
      <c r="A62" s="437" t="s">
        <v>163</v>
      </c>
      <c r="B62" s="438"/>
      <c r="C62" s="359"/>
      <c r="D62" s="119"/>
      <c r="E62" s="119"/>
      <c r="F62" s="120"/>
      <c r="G62" s="407">
        <f>SUM(G58:H61)</f>
        <v>0</v>
      </c>
      <c r="H62" s="408"/>
      <c r="I62" s="345"/>
      <c r="J62" s="341"/>
      <c r="K62" s="345"/>
      <c r="L62" s="341"/>
    </row>
    <row r="63" spans="1:12" ht="15">
      <c r="A63" s="428" t="s">
        <v>16</v>
      </c>
      <c r="B63" s="429"/>
      <c r="C63" s="482"/>
      <c r="D63" s="106"/>
      <c r="E63" s="6"/>
      <c r="F63" s="86"/>
      <c r="G63" s="487">
        <f>SUM(G56:H61)</f>
        <v>0</v>
      </c>
      <c r="H63" s="486"/>
      <c r="I63" s="485">
        <f>SUM(I56:J60)</f>
        <v>0</v>
      </c>
      <c r="J63" s="486"/>
      <c r="K63" s="485">
        <f>SUM(K56:L60)</f>
        <v>0</v>
      </c>
      <c r="L63" s="486"/>
    </row>
    <row r="64" spans="1:12" ht="15">
      <c r="A64" s="428" t="s">
        <v>17</v>
      </c>
      <c r="B64" s="429"/>
      <c r="C64" s="482"/>
      <c r="D64" s="106"/>
      <c r="E64" s="6"/>
      <c r="F64" s="86"/>
      <c r="G64" s="460">
        <f>SUM(G65:H66)</f>
        <v>0</v>
      </c>
      <c r="H64" s="460"/>
      <c r="I64" s="407">
        <f t="shared" ref="I64" si="5">SUM(I65:J66)</f>
        <v>0</v>
      </c>
      <c r="J64" s="408"/>
      <c r="K64" s="407">
        <f t="shared" ref="K64" si="6">SUM(K65:L66)</f>
        <v>0</v>
      </c>
      <c r="L64" s="408"/>
    </row>
    <row r="65" spans="1:12">
      <c r="A65" s="362" t="s">
        <v>158</v>
      </c>
      <c r="B65" s="363"/>
      <c r="C65" s="482"/>
      <c r="D65" s="264"/>
      <c r="E65" s="6"/>
      <c r="F65" s="86"/>
      <c r="G65" s="360"/>
      <c r="H65" s="361"/>
      <c r="I65" s="360"/>
      <c r="J65" s="361"/>
      <c r="K65" s="360"/>
      <c r="L65" s="361"/>
    </row>
    <row r="66" spans="1:12">
      <c r="A66" s="362" t="s">
        <v>159</v>
      </c>
      <c r="B66" s="363"/>
      <c r="C66" s="482"/>
      <c r="D66" s="264"/>
      <c r="E66" s="6"/>
      <c r="F66" s="86"/>
      <c r="G66" s="360"/>
      <c r="H66" s="361"/>
      <c r="I66" s="360"/>
      <c r="J66" s="361"/>
      <c r="K66" s="360"/>
      <c r="L66" s="361"/>
    </row>
    <row r="67" spans="1:12" ht="15">
      <c r="A67" s="428" t="s">
        <v>18</v>
      </c>
      <c r="B67" s="429"/>
      <c r="C67" s="482"/>
      <c r="D67" s="106"/>
      <c r="E67" s="6"/>
      <c r="F67" s="86"/>
      <c r="G67" s="364"/>
      <c r="H67" s="361"/>
      <c r="I67" s="360"/>
      <c r="J67" s="361"/>
      <c r="K67" s="360"/>
      <c r="L67" s="361"/>
    </row>
    <row r="68" spans="1:12" ht="15">
      <c r="A68" s="428" t="s">
        <v>19</v>
      </c>
      <c r="B68" s="429"/>
      <c r="C68" s="482"/>
      <c r="D68" s="106"/>
      <c r="E68" s="6"/>
      <c r="F68" s="86"/>
      <c r="G68" s="364"/>
      <c r="H68" s="361"/>
      <c r="I68" s="360"/>
      <c r="J68" s="361"/>
      <c r="K68" s="360"/>
      <c r="L68" s="361"/>
    </row>
    <row r="69" spans="1:12" ht="15">
      <c r="A69" s="428" t="s">
        <v>20</v>
      </c>
      <c r="B69" s="429"/>
      <c r="C69" s="482"/>
      <c r="D69" s="106"/>
      <c r="E69" s="6"/>
      <c r="F69" s="86"/>
      <c r="G69" s="20"/>
      <c r="H69" s="20"/>
      <c r="I69" s="20"/>
      <c r="J69" s="20"/>
      <c r="K69" s="20"/>
      <c r="L69" s="21"/>
    </row>
    <row r="70" spans="1:12">
      <c r="A70" s="362" t="s">
        <v>80</v>
      </c>
      <c r="B70" s="363"/>
      <c r="C70" s="482"/>
      <c r="D70" s="106"/>
      <c r="E70" s="6"/>
      <c r="F70" s="86"/>
      <c r="G70" s="407">
        <f>SUM(C86:C92)</f>
        <v>0</v>
      </c>
      <c r="H70" s="408"/>
      <c r="I70" s="483"/>
      <c r="J70" s="484"/>
      <c r="K70" s="483"/>
      <c r="L70" s="484"/>
    </row>
    <row r="71" spans="1:12">
      <c r="A71" s="362" t="s">
        <v>22</v>
      </c>
      <c r="B71" s="363"/>
      <c r="C71" s="482"/>
      <c r="D71" s="106"/>
      <c r="E71" s="6"/>
      <c r="F71" s="86"/>
      <c r="G71" s="364"/>
      <c r="H71" s="361"/>
      <c r="I71" s="360"/>
      <c r="J71" s="361"/>
      <c r="K71" s="360"/>
      <c r="L71" s="361"/>
    </row>
    <row r="72" spans="1:12">
      <c r="A72" s="362" t="s">
        <v>23</v>
      </c>
      <c r="B72" s="363"/>
      <c r="C72" s="482"/>
      <c r="D72" s="106"/>
      <c r="E72" s="6"/>
      <c r="F72" s="86"/>
      <c r="G72" s="364"/>
      <c r="H72" s="361"/>
      <c r="I72" s="360"/>
      <c r="J72" s="361"/>
      <c r="K72" s="360"/>
      <c r="L72" s="361"/>
    </row>
    <row r="73" spans="1:12" ht="15">
      <c r="A73" s="428" t="s">
        <v>162</v>
      </c>
      <c r="B73" s="429"/>
      <c r="C73" s="482"/>
      <c r="D73" s="106"/>
      <c r="E73" s="6"/>
      <c r="F73" s="86"/>
      <c r="G73" s="364"/>
      <c r="H73" s="361"/>
      <c r="I73" s="360"/>
      <c r="J73" s="361"/>
      <c r="K73" s="360"/>
      <c r="L73" s="361"/>
    </row>
    <row r="74" spans="1:12" ht="15">
      <c r="A74" s="428" t="s">
        <v>24</v>
      </c>
      <c r="B74" s="441"/>
      <c r="C74" s="482"/>
      <c r="D74" s="106"/>
      <c r="E74" s="6"/>
      <c r="F74" s="86"/>
      <c r="G74" s="364"/>
      <c r="H74" s="361"/>
      <c r="I74" s="360"/>
      <c r="J74" s="361"/>
      <c r="K74" s="360"/>
      <c r="L74" s="361"/>
    </row>
    <row r="75" spans="1:12" ht="15">
      <c r="A75" s="428" t="s">
        <v>25</v>
      </c>
      <c r="B75" s="429"/>
      <c r="C75" s="482"/>
      <c r="D75" s="106"/>
      <c r="E75" s="6"/>
      <c r="F75" s="86"/>
      <c r="G75" s="364"/>
      <c r="H75" s="361"/>
      <c r="I75" s="360"/>
      <c r="J75" s="361"/>
      <c r="K75" s="360"/>
      <c r="L75" s="361"/>
    </row>
    <row r="76" spans="1:12" ht="15">
      <c r="A76" s="428" t="s">
        <v>26</v>
      </c>
      <c r="B76" s="429"/>
      <c r="C76" s="482"/>
      <c r="D76" s="106"/>
      <c r="E76" s="6"/>
      <c r="F76" s="86"/>
      <c r="G76" s="364"/>
      <c r="H76" s="361"/>
      <c r="I76" s="360"/>
      <c r="J76" s="361"/>
      <c r="K76" s="360"/>
      <c r="L76" s="361"/>
    </row>
    <row r="77" spans="1:12" ht="15">
      <c r="A77" s="428" t="s">
        <v>27</v>
      </c>
      <c r="B77" s="429"/>
      <c r="C77" s="482"/>
      <c r="D77" s="107"/>
      <c r="E77" s="82"/>
      <c r="F77" s="87"/>
      <c r="G77" s="407">
        <f>G63+G64+G67+G68+G70+G71+G72+G73+G74+G75+G76</f>
        <v>0</v>
      </c>
      <c r="H77" s="408"/>
      <c r="I77" s="407">
        <f t="shared" ref="I77" si="7">I63+I64+I67+I68+I70+I71+I72+I73+I74+I75+I76</f>
        <v>0</v>
      </c>
      <c r="J77" s="408"/>
      <c r="K77" s="407">
        <f t="shared" ref="K77" si="8">K63+K64+K67+K68+K70+K71+K72+K73+K74+K75+K76</f>
        <v>0</v>
      </c>
      <c r="L77" s="408"/>
    </row>
    <row r="78" spans="1:12" ht="15">
      <c r="A78" s="319"/>
      <c r="B78" s="320"/>
      <c r="C78" s="16" t="s">
        <v>29</v>
      </c>
      <c r="D78" s="89"/>
      <c r="E78" s="89"/>
      <c r="F78" s="89"/>
      <c r="G78" s="19"/>
      <c r="H78" s="20"/>
      <c r="I78" s="20"/>
      <c r="J78" s="20"/>
      <c r="K78" s="20"/>
      <c r="L78" s="21"/>
    </row>
    <row r="79" spans="1:12" ht="15">
      <c r="A79" s="428" t="s">
        <v>28</v>
      </c>
      <c r="B79" s="429"/>
      <c r="C79" s="181">
        <f>IF(OR(B12="Select",B13="Select",G12="Select"),0,IF((AND(B12="Research",B13="On Campus",G12="No")),52%,IF((AND(B12="Instruction",B13="On Campus", G12="No")),56%,IF((AND(B12="Other",B13="On Campus", G12="No")),32.5%,IF(AND(B13="Off Campus",G12="No"),26%,IF(G12="Yes",G13))))))</f>
        <v>0</v>
      </c>
      <c r="D79" s="182"/>
      <c r="E79" s="182"/>
      <c r="F79" s="182"/>
      <c r="G79" s="409">
        <f>C79*B80</f>
        <v>0</v>
      </c>
      <c r="H79" s="408"/>
      <c r="I79" s="409">
        <f>C79*I77</f>
        <v>0</v>
      </c>
      <c r="J79" s="408"/>
      <c r="K79" s="409">
        <f>C79*K77</f>
        <v>0</v>
      </c>
      <c r="L79" s="408"/>
    </row>
    <row r="80" spans="1:12">
      <c r="A80" s="65" t="s">
        <v>30</v>
      </c>
      <c r="B80" s="185">
        <f>IF(AND(G12="No",(Year1!G70+Year2!G70+Year3!G70)&lt;=25000),G77-G73-G74-G75,IF(AND(G12="No",(Year1!G70+Year2!G70+Year3!G70)&gt;25000),G77-G70+SUM(G86:G92)-G73-G74-G75,IF((G12="Yes"),G77,)))</f>
        <v>0</v>
      </c>
      <c r="C80" s="105"/>
      <c r="D80" s="161"/>
      <c r="E80" s="161"/>
      <c r="F80" s="162"/>
      <c r="G80" s="20"/>
      <c r="H80" s="20"/>
      <c r="I80" s="20"/>
      <c r="J80" s="20"/>
      <c r="K80" s="20"/>
      <c r="L80" s="21"/>
    </row>
    <row r="81" spans="1:12" ht="15">
      <c r="A81" s="425" t="s">
        <v>31</v>
      </c>
      <c r="B81" s="426"/>
      <c r="C81" s="78"/>
      <c r="D81" s="183"/>
      <c r="E81" s="183"/>
      <c r="F81" s="184"/>
      <c r="G81" s="407">
        <f>G77+G79</f>
        <v>0</v>
      </c>
      <c r="H81" s="408"/>
      <c r="I81" s="409">
        <f>I77+I79</f>
        <v>0</v>
      </c>
      <c r="J81" s="408"/>
      <c r="K81" s="409">
        <f>K77+K79</f>
        <v>0</v>
      </c>
      <c r="L81" s="408"/>
    </row>
    <row r="82" spans="1:12">
      <c r="A82" s="321"/>
      <c r="B82" s="322"/>
      <c r="C82" s="24"/>
      <c r="D82" s="24"/>
      <c r="E82" s="24"/>
      <c r="F82" s="24"/>
      <c r="G82" s="24"/>
      <c r="H82" s="24"/>
      <c r="I82" s="24"/>
      <c r="J82" s="24"/>
      <c r="K82" s="24"/>
      <c r="L82" s="55"/>
    </row>
    <row r="83" spans="1:12">
      <c r="A83" s="321"/>
      <c r="B83" s="322"/>
      <c r="C83" s="24"/>
      <c r="D83" s="24"/>
      <c r="E83" s="24"/>
      <c r="F83" s="24"/>
      <c r="G83" s="24"/>
      <c r="H83" s="24"/>
      <c r="I83" s="24"/>
      <c r="J83" s="24"/>
      <c r="K83" s="24"/>
      <c r="L83" s="55"/>
    </row>
    <row r="84" spans="1:12">
      <c r="A84" s="490" t="s">
        <v>52</v>
      </c>
      <c r="B84" s="491"/>
      <c r="C84" s="26"/>
      <c r="D84" s="26"/>
      <c r="E84" s="26"/>
      <c r="F84" s="26"/>
      <c r="G84" s="26"/>
      <c r="H84" s="24"/>
      <c r="I84" s="24"/>
      <c r="J84" s="24"/>
      <c r="K84" s="24"/>
      <c r="L84" s="55"/>
    </row>
    <row r="85" spans="1:12">
      <c r="A85" s="330" t="s">
        <v>53</v>
      </c>
      <c r="B85" s="329"/>
      <c r="C85" s="324" t="s">
        <v>3</v>
      </c>
      <c r="D85" s="328"/>
      <c r="E85" s="328"/>
      <c r="F85" s="328"/>
      <c r="G85" s="76" t="s">
        <v>5</v>
      </c>
      <c r="H85" s="47"/>
      <c r="I85" s="48"/>
      <c r="J85" s="48"/>
      <c r="K85" s="48"/>
      <c r="L85" s="49"/>
    </row>
    <row r="86" spans="1:12">
      <c r="A86" s="488">
        <f>Year1!A86</f>
        <v>0</v>
      </c>
      <c r="B86" s="489"/>
      <c r="C86" s="103"/>
      <c r="D86" s="97"/>
      <c r="E86" s="98"/>
      <c r="F86" s="99"/>
      <c r="G86" s="93">
        <f>IF(AND(C86&gt;0,Year1!C86+Year2!C86+Year3!C86&gt;25000),(25000-(Year1!G86+Year2!G86)),C86)</f>
        <v>0</v>
      </c>
      <c r="H86" s="50"/>
      <c r="I86" s="46"/>
      <c r="J86" s="46"/>
      <c r="K86" s="46"/>
      <c r="L86" s="51"/>
    </row>
    <row r="87" spans="1:12">
      <c r="A87" s="488">
        <f>Year1!A87</f>
        <v>0</v>
      </c>
      <c r="B87" s="489"/>
      <c r="C87" s="103"/>
      <c r="D87" s="100"/>
      <c r="E87" s="96"/>
      <c r="F87" s="101"/>
      <c r="G87" s="93">
        <f>IF(AND(C87&gt;0,Year1!C87+Year2!C87+Year3!C87&gt;25000),(25000-(Year1!G87+Year2!G87)),C87)</f>
        <v>0</v>
      </c>
      <c r="H87" s="50"/>
      <c r="I87" s="46"/>
      <c r="J87" s="46"/>
      <c r="K87" s="46"/>
      <c r="L87" s="51"/>
    </row>
    <row r="88" spans="1:12">
      <c r="A88" s="488">
        <f>Year1!A88</f>
        <v>0</v>
      </c>
      <c r="B88" s="489"/>
      <c r="C88" s="103">
        <v>0</v>
      </c>
      <c r="D88" s="100"/>
      <c r="E88" s="96"/>
      <c r="F88" s="101"/>
      <c r="G88" s="93">
        <f>IF(AND(C88&gt;0,Year1!C88+Year2!C88+Year3!C88&gt;25000),(25000-(Year1!G88+Year2!G88)),C88)</f>
        <v>0</v>
      </c>
      <c r="H88" s="50"/>
      <c r="I88" s="46"/>
      <c r="J88" s="46"/>
      <c r="K88" s="46"/>
      <c r="L88" s="51"/>
    </row>
    <row r="89" spans="1:12">
      <c r="A89" s="488">
        <f>Year1!A89</f>
        <v>0</v>
      </c>
      <c r="B89" s="489"/>
      <c r="C89" s="103"/>
      <c r="D89" s="100"/>
      <c r="E89" s="96"/>
      <c r="F89" s="101"/>
      <c r="G89" s="94">
        <f>IF(AND(C89&gt;0,Year1!C89+Year2!C89+Year3!C89&gt;25000),(25000-(Year1!G89+Year2!G89)),C89)</f>
        <v>0</v>
      </c>
      <c r="H89" s="50"/>
      <c r="I89" s="46"/>
      <c r="J89" s="46"/>
      <c r="K89" s="46"/>
      <c r="L89" s="51"/>
    </row>
    <row r="90" spans="1:12">
      <c r="A90" s="469">
        <f>Year1!A90</f>
        <v>0</v>
      </c>
      <c r="B90" s="470"/>
      <c r="C90" s="74"/>
      <c r="D90" s="32"/>
      <c r="E90" s="33"/>
      <c r="F90" s="34"/>
      <c r="G90" s="94">
        <f>IF(AND(C90&gt;0,Year1!C90+Year2!C90+Year3!C90&gt;25000),(25000-(Year1!G90+Year2!G90)),C90)</f>
        <v>0</v>
      </c>
      <c r="H90" s="50"/>
      <c r="I90" s="46"/>
      <c r="J90" s="46"/>
      <c r="K90" s="46"/>
      <c r="L90" s="51"/>
    </row>
    <row r="91" spans="1:12">
      <c r="A91" s="469">
        <f>Year1!A91</f>
        <v>0</v>
      </c>
      <c r="B91" s="470"/>
      <c r="C91" s="74"/>
      <c r="D91" s="32"/>
      <c r="E91" s="33"/>
      <c r="F91" s="34"/>
      <c r="G91" s="94">
        <f>IF(AND(C91&gt;0,Year1!C91+Year2!C91+Year3!C91&gt;25000),(25000-(Year1!G91+Year2!G91)),C91)</f>
        <v>0</v>
      </c>
      <c r="H91" s="50"/>
      <c r="I91" s="46"/>
      <c r="J91" s="46"/>
      <c r="K91" s="46"/>
      <c r="L91" s="51"/>
    </row>
    <row r="92" spans="1:12">
      <c r="A92" s="469">
        <f>Year1!A92</f>
        <v>0</v>
      </c>
      <c r="B92" s="470"/>
      <c r="C92" s="74"/>
      <c r="D92" s="35"/>
      <c r="E92" s="36"/>
      <c r="F92" s="37"/>
      <c r="G92" s="94">
        <f>IF(AND(C92&gt;0,Year1!C92+Year2!C92+Year3!C92&gt;25000),(25000-(Year1!G92+Year2!G92)),C92)</f>
        <v>0</v>
      </c>
      <c r="H92" s="52"/>
      <c r="I92" s="53"/>
      <c r="J92" s="53"/>
      <c r="K92" s="53"/>
      <c r="L92" s="54"/>
    </row>
  </sheetData>
  <sheetProtection algorithmName="SHA-512" hashValue="YAD4FsXZc//M6i73rZZnRI4bMyCae3GetgaKvZkh0AiHL5l8UwDvX+GJ15z3VSyqhm0EG/IfdY4cq29mxGDqwg==" saltValue="Uk2zYuci4Emz/XBTYb5YpA==" spinCount="100000" sheet="1" objects="1" scenarios="1" selectLockedCells="1"/>
  <mergeCells count="225">
    <mergeCell ref="A91:B91"/>
    <mergeCell ref="A92:B92"/>
    <mergeCell ref="A88:B88"/>
    <mergeCell ref="A89:B89"/>
    <mergeCell ref="A90:B90"/>
    <mergeCell ref="A84:B84"/>
    <mergeCell ref="A86:B86"/>
    <mergeCell ref="A87:B87"/>
    <mergeCell ref="A40:B40"/>
    <mergeCell ref="A41:B41"/>
    <mergeCell ref="A56:B56"/>
    <mergeCell ref="A79:B79"/>
    <mergeCell ref="A72:B72"/>
    <mergeCell ref="A67:B67"/>
    <mergeCell ref="A69:B69"/>
    <mergeCell ref="A63:B63"/>
    <mergeCell ref="A52:B52"/>
    <mergeCell ref="A53:B53"/>
    <mergeCell ref="A54:B54"/>
    <mergeCell ref="A55:B55"/>
    <mergeCell ref="A46:B46"/>
    <mergeCell ref="A73:B73"/>
    <mergeCell ref="A81:B81"/>
    <mergeCell ref="A66:B66"/>
    <mergeCell ref="B5:L5"/>
    <mergeCell ref="J12:K12"/>
    <mergeCell ref="J13:K13"/>
    <mergeCell ref="C14:G14"/>
    <mergeCell ref="I14:J14"/>
    <mergeCell ref="G20:H20"/>
    <mergeCell ref="I20:J20"/>
    <mergeCell ref="K20:L20"/>
    <mergeCell ref="J15:K15"/>
    <mergeCell ref="C12:F12"/>
    <mergeCell ref="C13:F13"/>
    <mergeCell ref="G27:H27"/>
    <mergeCell ref="I27:J27"/>
    <mergeCell ref="K27:L27"/>
    <mergeCell ref="I21:J21"/>
    <mergeCell ref="K21:L21"/>
    <mergeCell ref="G23:H23"/>
    <mergeCell ref="I23:J23"/>
    <mergeCell ref="K23:L23"/>
    <mergeCell ref="G24:H24"/>
    <mergeCell ref="I24:J24"/>
    <mergeCell ref="K24:L24"/>
    <mergeCell ref="G25:H25"/>
    <mergeCell ref="I25:J25"/>
    <mergeCell ref="K25:L25"/>
    <mergeCell ref="G26:H26"/>
    <mergeCell ref="I26:J26"/>
    <mergeCell ref="K26:L26"/>
    <mergeCell ref="G46:H46"/>
    <mergeCell ref="I46:J46"/>
    <mergeCell ref="K46:L46"/>
    <mergeCell ref="A51:B51"/>
    <mergeCell ref="G51:H51"/>
    <mergeCell ref="I51:J51"/>
    <mergeCell ref="K51:L51"/>
    <mergeCell ref="A42:B42"/>
    <mergeCell ref="A43:B43"/>
    <mergeCell ref="A44:B44"/>
    <mergeCell ref="A45:B45"/>
    <mergeCell ref="A47:B47"/>
    <mergeCell ref="A48:B48"/>
    <mergeCell ref="A49:B49"/>
    <mergeCell ref="A50:B50"/>
    <mergeCell ref="G42:H42"/>
    <mergeCell ref="G43:H43"/>
    <mergeCell ref="G44:H44"/>
    <mergeCell ref="G45:H45"/>
    <mergeCell ref="G47:H47"/>
    <mergeCell ref="G48:H48"/>
    <mergeCell ref="I45:J45"/>
    <mergeCell ref="K45:L45"/>
    <mergeCell ref="I47:J47"/>
    <mergeCell ref="A71:B71"/>
    <mergeCell ref="G71:H71"/>
    <mergeCell ref="A58:B58"/>
    <mergeCell ref="G58:H58"/>
    <mergeCell ref="I58:J58"/>
    <mergeCell ref="K58:L58"/>
    <mergeCell ref="A59:B59"/>
    <mergeCell ref="G59:H59"/>
    <mergeCell ref="A60:B60"/>
    <mergeCell ref="G60:H60"/>
    <mergeCell ref="I60:J60"/>
    <mergeCell ref="K60:L60"/>
    <mergeCell ref="A68:B68"/>
    <mergeCell ref="I64:J64"/>
    <mergeCell ref="K64:L64"/>
    <mergeCell ref="K67:L67"/>
    <mergeCell ref="G63:H63"/>
    <mergeCell ref="I63:J63"/>
    <mergeCell ref="I71:J71"/>
    <mergeCell ref="K71:L71"/>
    <mergeCell ref="G68:H68"/>
    <mergeCell ref="I68:J68"/>
    <mergeCell ref="K68:L68"/>
    <mergeCell ref="G67:H67"/>
    <mergeCell ref="I72:J72"/>
    <mergeCell ref="K72:L72"/>
    <mergeCell ref="K79:L79"/>
    <mergeCell ref="A74:B74"/>
    <mergeCell ref="G74:H74"/>
    <mergeCell ref="I74:J74"/>
    <mergeCell ref="K74:L74"/>
    <mergeCell ref="A75:B75"/>
    <mergeCell ref="G75:H75"/>
    <mergeCell ref="I75:J75"/>
    <mergeCell ref="K75:L75"/>
    <mergeCell ref="G76:H76"/>
    <mergeCell ref="I76:J76"/>
    <mergeCell ref="K76:L76"/>
    <mergeCell ref="C63:C77"/>
    <mergeCell ref="G73:H73"/>
    <mergeCell ref="A70:B70"/>
    <mergeCell ref="G70:H70"/>
    <mergeCell ref="I70:J70"/>
    <mergeCell ref="K70:L70"/>
    <mergeCell ref="K63:L63"/>
    <mergeCell ref="A64:B64"/>
    <mergeCell ref="G64:H64"/>
    <mergeCell ref="G72:H72"/>
    <mergeCell ref="I67:J67"/>
    <mergeCell ref="A1:L3"/>
    <mergeCell ref="N1:T3"/>
    <mergeCell ref="K32:L32"/>
    <mergeCell ref="I34:J34"/>
    <mergeCell ref="B21:B22"/>
    <mergeCell ref="G28:H28"/>
    <mergeCell ref="I28:J28"/>
    <mergeCell ref="K28:L28"/>
    <mergeCell ref="G29:H29"/>
    <mergeCell ref="I29:J29"/>
    <mergeCell ref="K29:L29"/>
    <mergeCell ref="G30:H30"/>
    <mergeCell ref="I30:J30"/>
    <mergeCell ref="K30:L30"/>
    <mergeCell ref="G31:H31"/>
    <mergeCell ref="G32:H32"/>
    <mergeCell ref="G33:H33"/>
    <mergeCell ref="G34:H34"/>
    <mergeCell ref="G35:H35"/>
    <mergeCell ref="G36:H36"/>
    <mergeCell ref="G37:H37"/>
    <mergeCell ref="G38:H38"/>
    <mergeCell ref="G39:H39"/>
    <mergeCell ref="G81:H81"/>
    <mergeCell ref="I81:J81"/>
    <mergeCell ref="K81:L81"/>
    <mergeCell ref="A76:B76"/>
    <mergeCell ref="C7:G7"/>
    <mergeCell ref="C8:G8"/>
    <mergeCell ref="C9:G9"/>
    <mergeCell ref="H7:J7"/>
    <mergeCell ref="H8:J8"/>
    <mergeCell ref="H9:J9"/>
    <mergeCell ref="K7:L7"/>
    <mergeCell ref="K8:L8"/>
    <mergeCell ref="K9:L9"/>
    <mergeCell ref="A77:B77"/>
    <mergeCell ref="G77:H77"/>
    <mergeCell ref="I77:J77"/>
    <mergeCell ref="K77:L77"/>
    <mergeCell ref="I73:J73"/>
    <mergeCell ref="K73:L73"/>
    <mergeCell ref="G79:H79"/>
    <mergeCell ref="I79:J79"/>
    <mergeCell ref="G41:H41"/>
    <mergeCell ref="I41:J41"/>
    <mergeCell ref="I32:J32"/>
    <mergeCell ref="K34:L34"/>
    <mergeCell ref="I35:J35"/>
    <mergeCell ref="K35:L35"/>
    <mergeCell ref="I36:J36"/>
    <mergeCell ref="K36:L36"/>
    <mergeCell ref="I43:J43"/>
    <mergeCell ref="K43:L43"/>
    <mergeCell ref="I44:J44"/>
    <mergeCell ref="K44:L44"/>
    <mergeCell ref="I37:J37"/>
    <mergeCell ref="K37:L37"/>
    <mergeCell ref="I38:J38"/>
    <mergeCell ref="K38:L38"/>
    <mergeCell ref="I39:J39"/>
    <mergeCell ref="K39:L39"/>
    <mergeCell ref="I42:J42"/>
    <mergeCell ref="K42:L42"/>
    <mergeCell ref="K47:L47"/>
    <mergeCell ref="I48:J48"/>
    <mergeCell ref="K48:L48"/>
    <mergeCell ref="I55:J55"/>
    <mergeCell ref="K55:L55"/>
    <mergeCell ref="I65:J65"/>
    <mergeCell ref="K65:L65"/>
    <mergeCell ref="I66:J66"/>
    <mergeCell ref="K66:L66"/>
    <mergeCell ref="I49:J49"/>
    <mergeCell ref="K49:L49"/>
    <mergeCell ref="I50:J50"/>
    <mergeCell ref="K50:L50"/>
    <mergeCell ref="I52:J52"/>
    <mergeCell ref="K52:L52"/>
    <mergeCell ref="I53:J53"/>
    <mergeCell ref="K53:L53"/>
    <mergeCell ref="I54:J54"/>
    <mergeCell ref="K54:L54"/>
    <mergeCell ref="I56:J56"/>
    <mergeCell ref="K56:L56"/>
    <mergeCell ref="A65:B65"/>
    <mergeCell ref="G65:H65"/>
    <mergeCell ref="G66:H66"/>
    <mergeCell ref="G49:H49"/>
    <mergeCell ref="G50:H50"/>
    <mergeCell ref="G52:H52"/>
    <mergeCell ref="G53:H53"/>
    <mergeCell ref="G54:H54"/>
    <mergeCell ref="G55:H55"/>
    <mergeCell ref="G56:H56"/>
    <mergeCell ref="A57:B57"/>
    <mergeCell ref="A61:B61"/>
    <mergeCell ref="G61:H61"/>
    <mergeCell ref="A62:B62"/>
    <mergeCell ref="G62:H62"/>
  </mergeCells>
  <conditionalFormatting sqref="K14">
    <cfRule type="cellIs" dxfId="15" priority="23" stopIfTrue="1" operator="greaterThan">
      <formula>0.05</formula>
    </cfRule>
  </conditionalFormatting>
  <conditionalFormatting sqref="C79:F79">
    <cfRule type="expression" priority="15" stopIfTrue="1">
      <formula>"If(B13 = ""Off Campus"", 26%)"</formula>
    </cfRule>
  </conditionalFormatting>
  <conditionalFormatting sqref="C79:F79">
    <cfRule type="expression" priority="14" stopIfTrue="1">
      <formula>"If(B13 = ""Off Campus"", 26%)"</formula>
    </cfRule>
  </conditionalFormatting>
  <conditionalFormatting sqref="C79:F79">
    <cfRule type="expression" priority="13" stopIfTrue="1">
      <formula>"If(B13 = ""Off Campus"", 26%)"</formula>
    </cfRule>
  </conditionalFormatting>
  <conditionalFormatting sqref="G41:H55 G23:H39">
    <cfRule type="beginsWith" dxfId="14" priority="1" operator="beginsWith" text="months">
      <formula>LEFT(G23,LEN("months"))="months"</formula>
    </cfRule>
  </conditionalFormatting>
  <conditionalFormatting sqref="C23:C30 C32:C39">
    <cfRule type="cellIs" dxfId="13" priority="2" stopIfTrue="1" operator="greaterThan">
      <formula>0.2</formula>
    </cfRule>
    <cfRule type="cellIs" dxfId="12" priority="4" stopIfTrue="1" operator="greaterThan">
      <formula>30</formula>
    </cfRule>
  </conditionalFormatting>
  <conditionalFormatting sqref="C23:C30 C32:C39">
    <cfRule type="cellIs" dxfId="11" priority="3" stopIfTrue="1" operator="greaterThan">
      <formula>0.3</formula>
    </cfRule>
  </conditionalFormatting>
  <dataValidations count="3">
    <dataValidation type="decimal" allowBlank="1" showInputMessage="1" showErrorMessage="1" errorTitle="Appointment Term" error="Appointment term cannot exceed 12 months" sqref="E41:E55 E23:E30 E32:E39" xr:uid="{8D533A23-6A61-4AF4-82F5-EBFE5DBE561D}">
      <formula1>1</formula1>
      <formula2>12</formula2>
    </dataValidation>
    <dataValidation type="decimal" allowBlank="1" showInputMessage="1" showErrorMessage="1" errorTitle="Months Requested" error="Months requested cannot exceed 12" sqref="F41:F55" xr:uid="{4D21E605-9FFC-417E-84F7-9DF9B89E7D01}">
      <formula1>0.1</formula1>
      <formula2>12</formula2>
    </dataValidation>
    <dataValidation type="decimal" allowBlank="1" showInputMessage="1" showErrorMessage="1" errorTitle="Month Requested" error="Months requested cannot exceed 12" sqref="F23:F30 F32:F39" xr:uid="{3DAAD379-288A-4A3D-B170-DF1D7457BFCB}">
      <formula1>0.1</formula1>
      <formula2>12</formula2>
    </dataValidation>
  </dataValidations>
  <pageMargins left="0.7" right="0.7" top="0.3" bottom="0.3" header="0.3" footer="0.3"/>
  <pageSetup scale="58" orientation="portrait" r:id="rId1"/>
  <ignoredErrors>
    <ignoredError sqref="B12:B13 B15:B17 G12:G1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AC9E75-3C18-42DB-8D47-4156A30B9B41}">
          <x14:formula1>
            <xm:f>'Drop-Downs'!$A$16:$A$19</xm:f>
          </x14:formula1>
          <xm:sqref>B23:B30 B32:B39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70C0"/>
  </sheetPr>
  <dimension ref="A1:T92"/>
  <sheetViews>
    <sheetView showZeros="0" zoomScale="125" zoomScaleNormal="125" zoomScalePageLayoutView="125" workbookViewId="0">
      <selection activeCell="A23" sqref="A23"/>
    </sheetView>
  </sheetViews>
  <sheetFormatPr defaultColWidth="9.140625" defaultRowHeight="14.25"/>
  <cols>
    <col min="1" max="1" width="27.7109375" style="5" customWidth="1"/>
    <col min="2" max="2" width="17.28515625" style="5" customWidth="1"/>
    <col min="3" max="3" width="15" style="5" customWidth="1"/>
    <col min="4" max="4" width="13.140625" style="5" customWidth="1"/>
    <col min="5" max="5" width="12.85546875" style="5" customWidth="1"/>
    <col min="6" max="6" width="11.42578125" style="5" customWidth="1"/>
    <col min="7" max="7" width="12.85546875" style="5" customWidth="1"/>
    <col min="8" max="8" width="9.7109375" style="5" customWidth="1"/>
    <col min="9" max="9" width="9.140625" style="5"/>
    <col min="10" max="10" width="8.7109375" style="5" customWidth="1"/>
    <col min="11" max="11" width="13.5703125" style="5" customWidth="1"/>
    <col min="12" max="12" width="6" style="5" customWidth="1"/>
    <col min="13" max="13" width="5.140625" style="38" customWidth="1"/>
    <col min="14" max="16384" width="9.140625" style="38"/>
  </cols>
  <sheetData>
    <row r="1" spans="1:20" ht="12.75">
      <c r="A1" s="473" t="s">
        <v>150</v>
      </c>
      <c r="B1" s="474"/>
      <c r="C1" s="474"/>
      <c r="D1" s="474"/>
      <c r="E1" s="474"/>
      <c r="F1" s="474"/>
      <c r="G1" s="474"/>
      <c r="H1" s="474"/>
      <c r="I1" s="474"/>
      <c r="J1" s="474"/>
      <c r="K1" s="474"/>
      <c r="L1" s="475"/>
      <c r="N1" s="383" t="s">
        <v>54</v>
      </c>
      <c r="O1" s="384"/>
      <c r="P1" s="384"/>
      <c r="Q1" s="384"/>
      <c r="R1" s="384"/>
      <c r="S1" s="384"/>
      <c r="T1" s="385"/>
    </row>
    <row r="2" spans="1:20" ht="12.75">
      <c r="A2" s="476"/>
      <c r="B2" s="477"/>
      <c r="C2" s="477"/>
      <c r="D2" s="477"/>
      <c r="E2" s="477"/>
      <c r="F2" s="477"/>
      <c r="G2" s="477"/>
      <c r="H2" s="477"/>
      <c r="I2" s="477"/>
      <c r="J2" s="477"/>
      <c r="K2" s="477"/>
      <c r="L2" s="478"/>
      <c r="N2" s="386"/>
      <c r="O2" s="387"/>
      <c r="P2" s="387"/>
      <c r="Q2" s="387"/>
      <c r="R2" s="387"/>
      <c r="S2" s="387"/>
      <c r="T2" s="388"/>
    </row>
    <row r="3" spans="1:20" ht="13.5" thickBot="1">
      <c r="A3" s="479"/>
      <c r="B3" s="480"/>
      <c r="C3" s="480"/>
      <c r="D3" s="480"/>
      <c r="E3" s="480"/>
      <c r="F3" s="480"/>
      <c r="G3" s="480"/>
      <c r="H3" s="480"/>
      <c r="I3" s="480"/>
      <c r="J3" s="480"/>
      <c r="K3" s="480"/>
      <c r="L3" s="481"/>
      <c r="N3" s="389"/>
      <c r="O3" s="390"/>
      <c r="P3" s="390"/>
      <c r="Q3" s="390"/>
      <c r="R3" s="390"/>
      <c r="S3" s="390"/>
      <c r="T3" s="391"/>
    </row>
    <row r="4" spans="1:20">
      <c r="A4" s="106"/>
      <c r="B4" s="6"/>
      <c r="C4" s="6"/>
      <c r="D4" s="6"/>
      <c r="E4" s="6"/>
      <c r="F4" s="6"/>
      <c r="G4" s="6"/>
      <c r="H4" s="6"/>
      <c r="I4" s="6"/>
      <c r="J4" s="6"/>
      <c r="K4" s="6"/>
      <c r="L4" s="86"/>
    </row>
    <row r="5" spans="1:20" ht="15">
      <c r="A5" s="165" t="s">
        <v>1</v>
      </c>
      <c r="B5" s="461">
        <f>Year1!B5</f>
        <v>0</v>
      </c>
      <c r="C5" s="461"/>
      <c r="D5" s="461"/>
      <c r="E5" s="461"/>
      <c r="F5" s="461"/>
      <c r="G5" s="461"/>
      <c r="H5" s="461"/>
      <c r="I5" s="461"/>
      <c r="J5" s="461"/>
      <c r="K5" s="461"/>
      <c r="L5" s="462"/>
    </row>
    <row r="6" spans="1:20">
      <c r="A6" s="166"/>
      <c r="B6" s="124"/>
      <c r="C6" s="124"/>
      <c r="D6" s="124"/>
      <c r="E6" s="124"/>
      <c r="F6" s="124"/>
      <c r="G6" s="124"/>
      <c r="H6" s="124"/>
      <c r="I6" s="124"/>
      <c r="J6" s="124"/>
      <c r="K6" s="124"/>
      <c r="L6" s="167"/>
    </row>
    <row r="7" spans="1:20" ht="15">
      <c r="A7" s="168" t="s">
        <v>77</v>
      </c>
      <c r="B7" s="124"/>
      <c r="C7" s="452">
        <f>Year1!C7</f>
        <v>0</v>
      </c>
      <c r="D7" s="452"/>
      <c r="E7" s="452"/>
      <c r="F7" s="452"/>
      <c r="G7" s="452"/>
      <c r="H7" s="452" t="str">
        <f>Year1!H7</f>
        <v>Select Department</v>
      </c>
      <c r="I7" s="452"/>
      <c r="J7" s="452"/>
      <c r="K7" s="392">
        <f>Year1!K7</f>
        <v>0</v>
      </c>
      <c r="L7" s="392"/>
    </row>
    <row r="8" spans="1:20" ht="15">
      <c r="A8" s="168"/>
      <c r="B8" s="124"/>
      <c r="C8" s="452">
        <f>Year1!C8</f>
        <v>0</v>
      </c>
      <c r="D8" s="452"/>
      <c r="E8" s="452"/>
      <c r="F8" s="452"/>
      <c r="G8" s="452"/>
      <c r="H8" s="452">
        <f>Year1!H8</f>
        <v>0</v>
      </c>
      <c r="I8" s="452"/>
      <c r="J8" s="452"/>
      <c r="K8" s="392">
        <f>Year1!K8</f>
        <v>0</v>
      </c>
      <c r="L8" s="392"/>
    </row>
    <row r="9" spans="1:20" ht="15">
      <c r="A9" s="168"/>
      <c r="B9" s="124"/>
      <c r="C9" s="452">
        <f>Year1!C9</f>
        <v>0</v>
      </c>
      <c r="D9" s="452"/>
      <c r="E9" s="452"/>
      <c r="F9" s="452"/>
      <c r="G9" s="452"/>
      <c r="H9" s="452">
        <f>Year1!H9</f>
        <v>0</v>
      </c>
      <c r="I9" s="452"/>
      <c r="J9" s="452"/>
      <c r="K9" s="392">
        <f>Year1!K9</f>
        <v>0</v>
      </c>
      <c r="L9" s="392"/>
    </row>
    <row r="10" spans="1:20" ht="15">
      <c r="A10" s="169"/>
      <c r="B10" s="57"/>
      <c r="C10" s="57"/>
      <c r="D10" s="57"/>
      <c r="E10" s="57"/>
      <c r="F10" s="57"/>
      <c r="G10" s="57"/>
      <c r="H10" s="57"/>
      <c r="I10" s="57"/>
      <c r="J10" s="57"/>
      <c r="K10" s="57"/>
      <c r="L10" s="170"/>
    </row>
    <row r="11" spans="1:20">
      <c r="A11" s="171"/>
      <c r="B11" s="57"/>
      <c r="C11" s="57"/>
      <c r="D11" s="57"/>
      <c r="E11" s="57"/>
      <c r="F11" s="57"/>
      <c r="G11" s="57"/>
      <c r="H11" s="57"/>
      <c r="I11" s="57"/>
      <c r="J11" s="57"/>
      <c r="K11" s="57"/>
      <c r="L11" s="170"/>
    </row>
    <row r="12" spans="1:20">
      <c r="A12" s="115" t="s">
        <v>43</v>
      </c>
      <c r="B12" s="109" t="str">
        <f>Year1!B12</f>
        <v>Select</v>
      </c>
      <c r="C12" s="494" t="s">
        <v>45</v>
      </c>
      <c r="D12" s="493"/>
      <c r="E12" s="493"/>
      <c r="F12" s="495"/>
      <c r="G12" s="109" t="str">
        <f>Year1!G12</f>
        <v>Select</v>
      </c>
      <c r="H12" s="114"/>
      <c r="I12" s="114"/>
      <c r="J12" s="492"/>
      <c r="K12" s="492"/>
      <c r="L12" s="170"/>
    </row>
    <row r="13" spans="1:20">
      <c r="A13" s="115" t="s">
        <v>44</v>
      </c>
      <c r="B13" s="109" t="str">
        <f>Year1!B13</f>
        <v>Select</v>
      </c>
      <c r="C13" s="494" t="s">
        <v>39</v>
      </c>
      <c r="D13" s="493"/>
      <c r="E13" s="493"/>
      <c r="F13" s="495"/>
      <c r="G13" s="125">
        <f>Year1!G13</f>
        <v>0</v>
      </c>
      <c r="H13" s="114"/>
      <c r="I13" s="114"/>
      <c r="J13" s="492"/>
      <c r="K13" s="492"/>
      <c r="L13" s="170"/>
    </row>
    <row r="14" spans="1:20">
      <c r="A14" s="171"/>
      <c r="B14" s="57"/>
      <c r="C14" s="492"/>
      <c r="D14" s="492"/>
      <c r="E14" s="492"/>
      <c r="F14" s="492"/>
      <c r="G14" s="492"/>
      <c r="H14" s="114"/>
      <c r="I14" s="493" t="s">
        <v>41</v>
      </c>
      <c r="J14" s="493"/>
      <c r="K14" s="249">
        <v>0.03</v>
      </c>
      <c r="L14" s="170"/>
    </row>
    <row r="15" spans="1:20">
      <c r="A15" s="108" t="s">
        <v>92</v>
      </c>
      <c r="B15" s="109" t="str">
        <f>Year1!B15</f>
        <v>Select</v>
      </c>
      <c r="C15" s="57"/>
      <c r="D15" s="57"/>
      <c r="E15" s="57"/>
      <c r="F15" s="57"/>
      <c r="G15" s="57"/>
      <c r="H15" s="57"/>
      <c r="I15" s="57"/>
      <c r="J15" s="492" t="s">
        <v>51</v>
      </c>
      <c r="K15" s="492"/>
      <c r="L15" s="170"/>
    </row>
    <row r="16" spans="1:20">
      <c r="A16" s="108" t="s">
        <v>93</v>
      </c>
      <c r="B16" s="44">
        <f>Year1!B16</f>
        <v>0</v>
      </c>
      <c r="C16" s="115" t="s">
        <v>49</v>
      </c>
      <c r="D16" s="157">
        <f>IF(G81+I81+K81 &lt;&gt; 0,(I81+K81)/(G81+I81+K81),0)</f>
        <v>0</v>
      </c>
      <c r="E16" s="114"/>
      <c r="F16" s="114"/>
      <c r="G16" s="6"/>
      <c r="H16" s="57"/>
      <c r="I16" s="57"/>
      <c r="J16" s="57"/>
      <c r="K16" s="57"/>
      <c r="L16" s="170"/>
    </row>
    <row r="17" spans="1:12">
      <c r="A17" s="115" t="s">
        <v>42</v>
      </c>
      <c r="B17" s="45">
        <f>Year1!B17</f>
        <v>0</v>
      </c>
      <c r="C17" s="115" t="s">
        <v>50</v>
      </c>
      <c r="D17" s="158">
        <f>I81+K81</f>
        <v>0</v>
      </c>
      <c r="E17" s="114"/>
      <c r="F17" s="114"/>
      <c r="G17" s="6"/>
      <c r="H17" s="57"/>
      <c r="I17" s="57"/>
      <c r="J17" s="57"/>
      <c r="K17" s="57"/>
      <c r="L17" s="170"/>
    </row>
    <row r="18" spans="1:12">
      <c r="A18" s="172"/>
      <c r="B18" s="173"/>
      <c r="C18" s="174"/>
      <c r="D18" s="174"/>
      <c r="E18" s="174"/>
      <c r="F18" s="174"/>
      <c r="G18" s="174"/>
      <c r="H18" s="174"/>
      <c r="I18" s="174"/>
      <c r="J18" s="174"/>
      <c r="K18" s="174"/>
      <c r="L18" s="175"/>
    </row>
    <row r="19" spans="1:12">
      <c r="A19" s="23"/>
      <c r="B19" s="24"/>
      <c r="C19" s="24"/>
      <c r="D19" s="24"/>
      <c r="E19" s="24"/>
      <c r="F19" s="24"/>
      <c r="G19" s="24"/>
      <c r="H19" s="24"/>
      <c r="I19" s="24"/>
      <c r="J19" s="24"/>
      <c r="K19" s="24"/>
      <c r="L19" s="55"/>
    </row>
    <row r="20" spans="1:12">
      <c r="A20" s="321"/>
      <c r="B20" s="322"/>
      <c r="C20" s="322"/>
      <c r="D20" s="322"/>
      <c r="E20" s="322"/>
      <c r="F20" s="322"/>
      <c r="G20" s="463" t="s">
        <v>2</v>
      </c>
      <c r="H20" s="464"/>
      <c r="I20" s="463" t="s">
        <v>4</v>
      </c>
      <c r="J20" s="464"/>
      <c r="K20" s="463" t="s">
        <v>0</v>
      </c>
      <c r="L20" s="464"/>
    </row>
    <row r="21" spans="1:12" ht="30.75" customHeight="1">
      <c r="A21" s="306" t="s">
        <v>6</v>
      </c>
      <c r="B21" s="424" t="s">
        <v>109</v>
      </c>
      <c r="C21" s="308"/>
      <c r="D21" s="309"/>
      <c r="E21" s="311"/>
      <c r="F21" s="311"/>
      <c r="G21" s="39"/>
      <c r="H21" s="10"/>
      <c r="I21" s="432"/>
      <c r="J21" s="432"/>
      <c r="K21" s="432"/>
      <c r="L21" s="434"/>
    </row>
    <row r="22" spans="1:12" ht="31.5" customHeight="1">
      <c r="A22" s="348" t="s">
        <v>32</v>
      </c>
      <c r="B22" s="424"/>
      <c r="C22" s="353" t="s">
        <v>7</v>
      </c>
      <c r="D22" s="355" t="s">
        <v>95</v>
      </c>
      <c r="E22" s="357" t="s">
        <v>94</v>
      </c>
      <c r="F22" s="357" t="s">
        <v>96</v>
      </c>
      <c r="G22" s="40"/>
      <c r="H22" s="11"/>
      <c r="I22" s="11"/>
      <c r="J22" s="11"/>
      <c r="K22" s="11"/>
      <c r="L22" s="12"/>
    </row>
    <row r="23" spans="1:12">
      <c r="A23" s="266">
        <f>Year1!A23</f>
        <v>0</v>
      </c>
      <c r="B23" s="267"/>
      <c r="C23" s="13"/>
      <c r="D23" s="254">
        <f>'Salary Adjustment'!B20</f>
        <v>0</v>
      </c>
      <c r="E23" s="80"/>
      <c r="F23" s="299"/>
      <c r="G23" s="369">
        <f t="shared" ref="G23:G30" si="0">IF(F23&gt;E23,"months requested cannot exceed term",IF(OR(D23="",E23=""),0,(D23/E23)*F23))</f>
        <v>0</v>
      </c>
      <c r="H23" s="370"/>
      <c r="I23" s="360"/>
      <c r="J23" s="361"/>
      <c r="K23" s="360"/>
      <c r="L23" s="361"/>
    </row>
    <row r="24" spans="1:12">
      <c r="A24" s="90">
        <f>Year1!A24</f>
        <v>0</v>
      </c>
      <c r="B24" s="201"/>
      <c r="C24" s="7"/>
      <c r="D24" s="255">
        <f>'Salary Adjustment'!B36</f>
        <v>0</v>
      </c>
      <c r="E24" s="81"/>
      <c r="F24" s="300"/>
      <c r="G24" s="369">
        <f t="shared" si="0"/>
        <v>0</v>
      </c>
      <c r="H24" s="370"/>
      <c r="I24" s="360"/>
      <c r="J24" s="361"/>
      <c r="K24" s="360"/>
      <c r="L24" s="361"/>
    </row>
    <row r="25" spans="1:12">
      <c r="A25" s="266">
        <f>Year1!A25</f>
        <v>0</v>
      </c>
      <c r="B25" s="201"/>
      <c r="C25" s="7"/>
      <c r="D25" s="255">
        <f>'Salary Adjustment'!B53</f>
        <v>0</v>
      </c>
      <c r="E25" s="81"/>
      <c r="F25" s="300"/>
      <c r="G25" s="369">
        <f t="shared" si="0"/>
        <v>0</v>
      </c>
      <c r="H25" s="370"/>
      <c r="I25" s="360"/>
      <c r="J25" s="361"/>
      <c r="K25" s="360"/>
      <c r="L25" s="361"/>
    </row>
    <row r="26" spans="1:12">
      <c r="A26" s="90">
        <f>Year1!A26</f>
        <v>0</v>
      </c>
      <c r="B26" s="201"/>
      <c r="C26" s="7"/>
      <c r="D26" s="79"/>
      <c r="E26" s="81"/>
      <c r="F26" s="300"/>
      <c r="G26" s="369">
        <f t="shared" si="0"/>
        <v>0</v>
      </c>
      <c r="H26" s="370"/>
      <c r="I26" s="360"/>
      <c r="J26" s="361"/>
      <c r="K26" s="360"/>
      <c r="L26" s="361"/>
    </row>
    <row r="27" spans="1:12">
      <c r="A27" s="266">
        <f>Year1!A27</f>
        <v>0</v>
      </c>
      <c r="B27" s="201"/>
      <c r="C27" s="7"/>
      <c r="D27" s="79"/>
      <c r="E27" s="81"/>
      <c r="F27" s="300"/>
      <c r="G27" s="369">
        <f t="shared" si="0"/>
        <v>0</v>
      </c>
      <c r="H27" s="370"/>
      <c r="I27" s="360"/>
      <c r="J27" s="361"/>
      <c r="K27" s="360"/>
      <c r="L27" s="361"/>
    </row>
    <row r="28" spans="1:12">
      <c r="A28" s="90">
        <f>Year1!A28</f>
        <v>0</v>
      </c>
      <c r="B28" s="201"/>
      <c r="C28" s="7"/>
      <c r="D28" s="79"/>
      <c r="E28" s="81"/>
      <c r="F28" s="300"/>
      <c r="G28" s="369">
        <f t="shared" si="0"/>
        <v>0</v>
      </c>
      <c r="H28" s="370"/>
      <c r="I28" s="360"/>
      <c r="J28" s="361"/>
      <c r="K28" s="360"/>
      <c r="L28" s="361"/>
    </row>
    <row r="29" spans="1:12">
      <c r="A29" s="266">
        <f>Year1!A29</f>
        <v>0</v>
      </c>
      <c r="B29" s="201"/>
      <c r="C29" s="7"/>
      <c r="D29" s="79"/>
      <c r="E29" s="81"/>
      <c r="F29" s="300"/>
      <c r="G29" s="369">
        <f t="shared" si="0"/>
        <v>0</v>
      </c>
      <c r="H29" s="370"/>
      <c r="I29" s="360"/>
      <c r="J29" s="361"/>
      <c r="K29" s="360"/>
      <c r="L29" s="361"/>
    </row>
    <row r="30" spans="1:12">
      <c r="A30" s="90">
        <f>Year1!A30</f>
        <v>0</v>
      </c>
      <c r="B30" s="201"/>
      <c r="C30" s="7"/>
      <c r="D30" s="79"/>
      <c r="E30" s="81"/>
      <c r="F30" s="300"/>
      <c r="G30" s="375">
        <f t="shared" si="0"/>
        <v>0</v>
      </c>
      <c r="H30" s="376"/>
      <c r="I30" s="419"/>
      <c r="J30" s="420"/>
      <c r="K30" s="419"/>
      <c r="L30" s="420"/>
    </row>
    <row r="31" spans="1:12" ht="28.5">
      <c r="A31" s="348" t="s">
        <v>160</v>
      </c>
      <c r="B31" s="318" t="s">
        <v>109</v>
      </c>
      <c r="C31" s="353" t="s">
        <v>7</v>
      </c>
      <c r="D31" s="354" t="s">
        <v>95</v>
      </c>
      <c r="E31" s="356" t="s">
        <v>94</v>
      </c>
      <c r="F31" s="317" t="s">
        <v>96</v>
      </c>
      <c r="G31" s="371"/>
      <c r="H31" s="372"/>
      <c r="I31" s="346"/>
      <c r="J31" s="346"/>
      <c r="K31" s="346"/>
      <c r="L31" s="347"/>
    </row>
    <row r="32" spans="1:12">
      <c r="A32" s="90"/>
      <c r="B32" s="201"/>
      <c r="C32" s="7"/>
      <c r="D32" s="79"/>
      <c r="E32" s="81"/>
      <c r="F32" s="300"/>
      <c r="G32" s="373">
        <f t="shared" ref="G32:G39" si="1">IF(F32&gt;E32,"months requested cannot exceed term",IF(OR(D32="",E32=""),0,(D32/E32)*F32))</f>
        <v>0</v>
      </c>
      <c r="H32" s="374"/>
      <c r="I32" s="360"/>
      <c r="J32" s="364"/>
      <c r="K32" s="360"/>
      <c r="L32" s="361"/>
    </row>
    <row r="33" spans="1:12">
      <c r="A33" s="90"/>
      <c r="B33" s="201"/>
      <c r="C33" s="7"/>
      <c r="D33" s="79"/>
      <c r="E33" s="81"/>
      <c r="F33" s="300"/>
      <c r="G33" s="373">
        <f t="shared" si="1"/>
        <v>0</v>
      </c>
      <c r="H33" s="374"/>
      <c r="I33" s="344"/>
      <c r="J33" s="342"/>
      <c r="K33" s="344"/>
      <c r="L33" s="343"/>
    </row>
    <row r="34" spans="1:12">
      <c r="A34" s="90"/>
      <c r="B34" s="201"/>
      <c r="C34" s="7"/>
      <c r="D34" s="79"/>
      <c r="E34" s="81"/>
      <c r="F34" s="300"/>
      <c r="G34" s="369">
        <f t="shared" si="1"/>
        <v>0</v>
      </c>
      <c r="H34" s="370"/>
      <c r="I34" s="360"/>
      <c r="J34" s="364"/>
      <c r="K34" s="360"/>
      <c r="L34" s="361"/>
    </row>
    <row r="35" spans="1:12">
      <c r="A35" s="90"/>
      <c r="B35" s="201"/>
      <c r="C35" s="7"/>
      <c r="D35" s="79"/>
      <c r="E35" s="81"/>
      <c r="F35" s="300"/>
      <c r="G35" s="369">
        <f t="shared" si="1"/>
        <v>0</v>
      </c>
      <c r="H35" s="370"/>
      <c r="I35" s="360"/>
      <c r="J35" s="364"/>
      <c r="K35" s="360"/>
      <c r="L35" s="361"/>
    </row>
    <row r="36" spans="1:12">
      <c r="A36" s="90"/>
      <c r="B36" s="201"/>
      <c r="C36" s="7"/>
      <c r="D36" s="79"/>
      <c r="E36" s="81"/>
      <c r="F36" s="300"/>
      <c r="G36" s="369">
        <f t="shared" si="1"/>
        <v>0</v>
      </c>
      <c r="H36" s="370"/>
      <c r="I36" s="360"/>
      <c r="J36" s="364"/>
      <c r="K36" s="360"/>
      <c r="L36" s="361"/>
    </row>
    <row r="37" spans="1:12">
      <c r="A37" s="90"/>
      <c r="B37" s="201"/>
      <c r="C37" s="7"/>
      <c r="D37" s="79"/>
      <c r="E37" s="81"/>
      <c r="F37" s="300"/>
      <c r="G37" s="369">
        <f t="shared" si="1"/>
        <v>0</v>
      </c>
      <c r="H37" s="370"/>
      <c r="I37" s="360"/>
      <c r="J37" s="364"/>
      <c r="K37" s="360"/>
      <c r="L37" s="361"/>
    </row>
    <row r="38" spans="1:12">
      <c r="A38" s="90"/>
      <c r="B38" s="201"/>
      <c r="C38" s="7"/>
      <c r="D38" s="79"/>
      <c r="E38" s="81"/>
      <c r="F38" s="300"/>
      <c r="G38" s="369">
        <f t="shared" si="1"/>
        <v>0</v>
      </c>
      <c r="H38" s="370"/>
      <c r="I38" s="360"/>
      <c r="J38" s="364"/>
      <c r="K38" s="360"/>
      <c r="L38" s="361"/>
    </row>
    <row r="39" spans="1:12">
      <c r="A39" s="288"/>
      <c r="B39" s="289"/>
      <c r="C39" s="268"/>
      <c r="D39" s="269"/>
      <c r="E39" s="270"/>
      <c r="F39" s="301"/>
      <c r="G39" s="375">
        <f t="shared" si="1"/>
        <v>0</v>
      </c>
      <c r="H39" s="376"/>
      <c r="I39" s="360"/>
      <c r="J39" s="364"/>
      <c r="K39" s="360"/>
      <c r="L39" s="361"/>
    </row>
    <row r="40" spans="1:12" ht="28.5">
      <c r="A40" s="421"/>
      <c r="B40" s="422"/>
      <c r="C40" s="352" t="s">
        <v>12</v>
      </c>
      <c r="D40" s="354" t="s">
        <v>95</v>
      </c>
      <c r="E40" s="356" t="s">
        <v>94</v>
      </c>
      <c r="F40" s="317" t="s">
        <v>96</v>
      </c>
      <c r="G40" s="273"/>
      <c r="H40" s="273"/>
      <c r="I40" s="273"/>
      <c r="J40" s="273"/>
      <c r="K40" s="273"/>
      <c r="L40" s="274"/>
    </row>
    <row r="41" spans="1:12">
      <c r="A41" s="381" t="s">
        <v>9</v>
      </c>
      <c r="B41" s="382"/>
      <c r="C41" s="275"/>
      <c r="D41" s="275"/>
      <c r="E41" s="315"/>
      <c r="F41" s="277"/>
      <c r="G41" s="372"/>
      <c r="H41" s="372"/>
      <c r="I41" s="410"/>
      <c r="J41" s="410"/>
      <c r="K41" s="278"/>
      <c r="L41" s="265"/>
    </row>
    <row r="42" spans="1:12">
      <c r="A42" s="377" t="s">
        <v>154</v>
      </c>
      <c r="B42" s="378"/>
      <c r="C42" s="349"/>
      <c r="D42" s="284">
        <v>56712</v>
      </c>
      <c r="E42" s="271"/>
      <c r="F42" s="302"/>
      <c r="G42" s="373">
        <f t="shared" ref="G42:G45" si="2">IF(F42&gt;E42,"months requested cannot exceed term",IF(OR(D42="",E42=""),0,(D42/E42)*F42)*C42)</f>
        <v>0</v>
      </c>
      <c r="H42" s="374"/>
      <c r="I42" s="365"/>
      <c r="J42" s="366"/>
      <c r="K42" s="365"/>
      <c r="L42" s="366"/>
    </row>
    <row r="43" spans="1:12">
      <c r="A43" s="367" t="s">
        <v>155</v>
      </c>
      <c r="B43" s="368"/>
      <c r="C43" s="349"/>
      <c r="D43" s="284">
        <v>56712</v>
      </c>
      <c r="E43" s="88"/>
      <c r="F43" s="303"/>
      <c r="G43" s="369">
        <f t="shared" si="2"/>
        <v>0</v>
      </c>
      <c r="H43" s="370"/>
      <c r="I43" s="360"/>
      <c r="J43" s="361"/>
      <c r="K43" s="360"/>
      <c r="L43" s="361"/>
    </row>
    <row r="44" spans="1:12">
      <c r="A44" s="367" t="s">
        <v>156</v>
      </c>
      <c r="B44" s="368"/>
      <c r="C44" s="349"/>
      <c r="D44" s="284">
        <v>56712</v>
      </c>
      <c r="E44" s="88"/>
      <c r="F44" s="303"/>
      <c r="G44" s="369">
        <f t="shared" si="2"/>
        <v>0</v>
      </c>
      <c r="H44" s="370"/>
      <c r="I44" s="360"/>
      <c r="J44" s="361"/>
      <c r="K44" s="360"/>
      <c r="L44" s="361"/>
    </row>
    <row r="45" spans="1:12">
      <c r="A45" s="379" t="s">
        <v>157</v>
      </c>
      <c r="B45" s="380"/>
      <c r="C45" s="349"/>
      <c r="D45" s="284">
        <v>56712</v>
      </c>
      <c r="E45" s="281"/>
      <c r="F45" s="304"/>
      <c r="G45" s="375">
        <f t="shared" si="2"/>
        <v>0</v>
      </c>
      <c r="H45" s="376"/>
      <c r="I45" s="419"/>
      <c r="J45" s="420"/>
      <c r="K45" s="419"/>
      <c r="L45" s="420"/>
    </row>
    <row r="46" spans="1:12">
      <c r="A46" s="381" t="s">
        <v>10</v>
      </c>
      <c r="B46" s="382"/>
      <c r="C46" s="272"/>
      <c r="D46" s="282"/>
      <c r="E46" s="276"/>
      <c r="F46" s="277"/>
      <c r="G46" s="372"/>
      <c r="H46" s="372"/>
      <c r="I46" s="410"/>
      <c r="J46" s="410"/>
      <c r="K46" s="410"/>
      <c r="L46" s="411"/>
    </row>
    <row r="47" spans="1:12">
      <c r="A47" s="377" t="s">
        <v>154</v>
      </c>
      <c r="B47" s="378"/>
      <c r="C47" s="349"/>
      <c r="D47" s="284"/>
      <c r="E47" s="271"/>
      <c r="F47" s="302"/>
      <c r="G47" s="373">
        <f t="shared" ref="G47:G50" si="3">IF(F47&gt;E47,"months requested cannot exceed term",IF(OR(D47="",E47=""),0,(D47/E47)*F47)*C47)</f>
        <v>0</v>
      </c>
      <c r="H47" s="374"/>
      <c r="I47" s="365"/>
      <c r="J47" s="366"/>
      <c r="K47" s="365"/>
      <c r="L47" s="366"/>
    </row>
    <row r="48" spans="1:12">
      <c r="A48" s="367" t="s">
        <v>155</v>
      </c>
      <c r="B48" s="368"/>
      <c r="C48" s="349"/>
      <c r="D48" s="285"/>
      <c r="E48" s="88"/>
      <c r="F48" s="303"/>
      <c r="G48" s="369">
        <f t="shared" si="3"/>
        <v>0</v>
      </c>
      <c r="H48" s="370"/>
      <c r="I48" s="360"/>
      <c r="J48" s="361"/>
      <c r="K48" s="360"/>
      <c r="L48" s="361"/>
    </row>
    <row r="49" spans="1:12">
      <c r="A49" s="367" t="s">
        <v>156</v>
      </c>
      <c r="B49" s="368"/>
      <c r="C49" s="349"/>
      <c r="D49" s="285"/>
      <c r="E49" s="88"/>
      <c r="F49" s="303"/>
      <c r="G49" s="369">
        <f t="shared" si="3"/>
        <v>0</v>
      </c>
      <c r="H49" s="370"/>
      <c r="I49" s="360"/>
      <c r="J49" s="361"/>
      <c r="K49" s="360"/>
      <c r="L49" s="361"/>
    </row>
    <row r="50" spans="1:12">
      <c r="A50" s="379" t="s">
        <v>157</v>
      </c>
      <c r="B50" s="380"/>
      <c r="C50" s="349"/>
      <c r="D50" s="286"/>
      <c r="E50" s="281"/>
      <c r="F50" s="304"/>
      <c r="G50" s="375">
        <f t="shared" si="3"/>
        <v>0</v>
      </c>
      <c r="H50" s="376"/>
      <c r="I50" s="419"/>
      <c r="J50" s="420"/>
      <c r="K50" s="419"/>
      <c r="L50" s="420"/>
    </row>
    <row r="51" spans="1:12">
      <c r="A51" s="381" t="s">
        <v>76</v>
      </c>
      <c r="B51" s="382"/>
      <c r="C51" s="272"/>
      <c r="D51" s="282"/>
      <c r="E51" s="276"/>
      <c r="F51" s="277"/>
      <c r="G51" s="372"/>
      <c r="H51" s="372"/>
      <c r="I51" s="410"/>
      <c r="J51" s="410"/>
      <c r="K51" s="410"/>
      <c r="L51" s="411"/>
    </row>
    <row r="52" spans="1:12">
      <c r="A52" s="377" t="s">
        <v>154</v>
      </c>
      <c r="B52" s="378"/>
      <c r="C52" s="349"/>
      <c r="D52" s="284"/>
      <c r="E52" s="271"/>
      <c r="F52" s="302"/>
      <c r="G52" s="373">
        <f t="shared" ref="G52:G55" si="4">IF(F52&gt;E52,"months requested cannot exceed term",IF(OR(D52="",E52=""),0,(D52/E52)*F52)*C52)</f>
        <v>0</v>
      </c>
      <c r="H52" s="374"/>
      <c r="I52" s="365"/>
      <c r="J52" s="366"/>
      <c r="K52" s="365"/>
      <c r="L52" s="366"/>
    </row>
    <row r="53" spans="1:12">
      <c r="A53" s="367" t="s">
        <v>155</v>
      </c>
      <c r="B53" s="368"/>
      <c r="C53" s="349"/>
      <c r="D53" s="285"/>
      <c r="E53" s="88"/>
      <c r="F53" s="303"/>
      <c r="G53" s="369">
        <f t="shared" si="4"/>
        <v>0</v>
      </c>
      <c r="H53" s="370"/>
      <c r="I53" s="360"/>
      <c r="J53" s="361"/>
      <c r="K53" s="360"/>
      <c r="L53" s="361"/>
    </row>
    <row r="54" spans="1:12">
      <c r="A54" s="367" t="s">
        <v>156</v>
      </c>
      <c r="B54" s="368"/>
      <c r="C54" s="349"/>
      <c r="D54" s="285"/>
      <c r="E54" s="88"/>
      <c r="F54" s="303"/>
      <c r="G54" s="369">
        <f t="shared" si="4"/>
        <v>0</v>
      </c>
      <c r="H54" s="370"/>
      <c r="I54" s="360"/>
      <c r="J54" s="361"/>
      <c r="K54" s="360"/>
      <c r="L54" s="361"/>
    </row>
    <row r="55" spans="1:12">
      <c r="A55" s="367" t="s">
        <v>157</v>
      </c>
      <c r="B55" s="368"/>
      <c r="C55" s="349"/>
      <c r="D55" s="286"/>
      <c r="E55" s="281"/>
      <c r="F55" s="304"/>
      <c r="G55" s="369">
        <f t="shared" si="4"/>
        <v>0</v>
      </c>
      <c r="H55" s="370"/>
      <c r="I55" s="360"/>
      <c r="J55" s="361"/>
      <c r="K55" s="360"/>
      <c r="L55" s="361"/>
    </row>
    <row r="56" spans="1:12" ht="15">
      <c r="A56" s="425" t="s">
        <v>13</v>
      </c>
      <c r="B56" s="426"/>
      <c r="C56" s="75"/>
      <c r="D56" s="187"/>
      <c r="E56" s="187"/>
      <c r="F56" s="188"/>
      <c r="G56" s="427">
        <f>SUM(G23:H55)</f>
        <v>0</v>
      </c>
      <c r="H56" s="413"/>
      <c r="I56" s="412">
        <f>SUM(I23:J55)</f>
        <v>0</v>
      </c>
      <c r="J56" s="413"/>
      <c r="K56" s="412">
        <f>SUM(K23:L55)</f>
        <v>0</v>
      </c>
      <c r="L56" s="413"/>
    </row>
    <row r="57" spans="1:12" ht="15">
      <c r="A57" s="425" t="s">
        <v>14</v>
      </c>
      <c r="B57" s="426"/>
      <c r="C57" s="89" t="s">
        <v>15</v>
      </c>
      <c r="D57" s="287"/>
      <c r="E57" s="287"/>
      <c r="F57" s="287"/>
      <c r="G57" s="14"/>
      <c r="H57" s="14"/>
      <c r="I57" s="14"/>
      <c r="J57" s="14"/>
      <c r="K57" s="14"/>
      <c r="L57" s="15"/>
    </row>
    <row r="58" spans="1:12">
      <c r="A58" s="362" t="s">
        <v>8</v>
      </c>
      <c r="B58" s="363"/>
      <c r="C58" s="283">
        <v>0.24</v>
      </c>
      <c r="D58" s="118"/>
      <c r="E58" s="119"/>
      <c r="F58" s="120"/>
      <c r="G58" s="405">
        <f>SUM(G23:H30,G42:H45)*C58</f>
        <v>0</v>
      </c>
      <c r="H58" s="406"/>
      <c r="I58" s="414">
        <f>SUM(I23:J45)*C58</f>
        <v>0</v>
      </c>
      <c r="J58" s="406"/>
      <c r="K58" s="414">
        <f>SUM(K23:L45)*C58</f>
        <v>0</v>
      </c>
      <c r="L58" s="406"/>
    </row>
    <row r="59" spans="1:12">
      <c r="A59" s="362" t="s">
        <v>160</v>
      </c>
      <c r="B59" s="363"/>
      <c r="C59" s="123">
        <v>7.3999999999999996E-2</v>
      </c>
      <c r="D59" s="118"/>
      <c r="E59" s="119"/>
      <c r="F59" s="120"/>
      <c r="G59" s="407">
        <f>SUM(G32:H39)*C59</f>
        <v>0</v>
      </c>
      <c r="H59" s="408"/>
      <c r="I59" s="350"/>
      <c r="J59" s="351"/>
      <c r="K59" s="350"/>
      <c r="L59" s="351"/>
    </row>
    <row r="60" spans="1:12">
      <c r="A60" s="362" t="s">
        <v>10</v>
      </c>
      <c r="B60" s="363"/>
      <c r="C60" s="123">
        <v>7.0000000000000007E-2</v>
      </c>
      <c r="D60" s="118"/>
      <c r="E60" s="119"/>
      <c r="F60" s="120"/>
      <c r="G60" s="407">
        <f>SUM(G47:H50)*C60</f>
        <v>0</v>
      </c>
      <c r="H60" s="408"/>
      <c r="I60" s="409">
        <f>SUM(I47:J50)*C60</f>
        <v>0</v>
      </c>
      <c r="J60" s="408"/>
      <c r="K60" s="409">
        <f>SUM(K47:L50)*C60</f>
        <v>0</v>
      </c>
      <c r="L60" s="408"/>
    </row>
    <row r="61" spans="1:12">
      <c r="A61" s="362" t="s">
        <v>11</v>
      </c>
      <c r="B61" s="363"/>
      <c r="C61" s="358">
        <v>1.9E-2</v>
      </c>
      <c r="D61" s="118"/>
      <c r="E61" s="119"/>
      <c r="F61" s="120"/>
      <c r="G61" s="407">
        <f>SUM(G50:H53)*C61</f>
        <v>0</v>
      </c>
      <c r="H61" s="408"/>
      <c r="I61" s="345"/>
      <c r="J61" s="341"/>
      <c r="K61" s="345"/>
      <c r="L61" s="341"/>
    </row>
    <row r="62" spans="1:12" ht="15">
      <c r="A62" s="437" t="s">
        <v>163</v>
      </c>
      <c r="B62" s="438"/>
      <c r="C62" s="359"/>
      <c r="D62" s="119"/>
      <c r="E62" s="119"/>
      <c r="F62" s="120"/>
      <c r="G62" s="407">
        <f>SUM(G58:H61)</f>
        <v>0</v>
      </c>
      <c r="H62" s="408"/>
      <c r="I62" s="345"/>
      <c r="J62" s="341"/>
      <c r="K62" s="345"/>
      <c r="L62" s="341"/>
    </row>
    <row r="63" spans="1:12" ht="15">
      <c r="A63" s="428" t="s">
        <v>16</v>
      </c>
      <c r="B63" s="429"/>
      <c r="C63" s="455"/>
      <c r="D63" s="106"/>
      <c r="E63" s="6"/>
      <c r="F63" s="86"/>
      <c r="G63" s="407">
        <f>SUM(G56:H61)</f>
        <v>0</v>
      </c>
      <c r="H63" s="408"/>
      <c r="I63" s="409">
        <f>SUM(I56:J60)</f>
        <v>0</v>
      </c>
      <c r="J63" s="408"/>
      <c r="K63" s="409">
        <f>SUM(K56:L60)</f>
        <v>0</v>
      </c>
      <c r="L63" s="408"/>
    </row>
    <row r="64" spans="1:12" ht="15">
      <c r="A64" s="428" t="s">
        <v>17</v>
      </c>
      <c r="B64" s="429"/>
      <c r="C64" s="456"/>
      <c r="D64" s="106"/>
      <c r="E64" s="6"/>
      <c r="F64" s="86"/>
      <c r="G64" s="460">
        <f>SUM(G65:H66)</f>
        <v>0</v>
      </c>
      <c r="H64" s="460"/>
      <c r="I64" s="460">
        <f t="shared" ref="I64" si="5">SUM(I65:J66)</f>
        <v>0</v>
      </c>
      <c r="J64" s="460"/>
      <c r="K64" s="460">
        <f t="shared" ref="K64" si="6">SUM(K65:L66)</f>
        <v>0</v>
      </c>
      <c r="L64" s="460"/>
    </row>
    <row r="65" spans="1:12">
      <c r="A65" s="362" t="s">
        <v>158</v>
      </c>
      <c r="B65" s="363"/>
      <c r="C65" s="456"/>
      <c r="D65" s="264"/>
      <c r="E65" s="6"/>
      <c r="F65" s="86"/>
      <c r="G65" s="360"/>
      <c r="H65" s="361"/>
      <c r="I65" s="259"/>
      <c r="J65" s="260"/>
      <c r="K65" s="259"/>
      <c r="L65" s="260"/>
    </row>
    <row r="66" spans="1:12">
      <c r="A66" s="362" t="s">
        <v>159</v>
      </c>
      <c r="B66" s="363"/>
      <c r="C66" s="456"/>
      <c r="D66" s="264"/>
      <c r="E66" s="6"/>
      <c r="F66" s="86"/>
      <c r="G66" s="360"/>
      <c r="H66" s="361"/>
      <c r="I66" s="259"/>
      <c r="J66" s="260"/>
      <c r="K66" s="259"/>
      <c r="L66" s="260"/>
    </row>
    <row r="67" spans="1:12" ht="15">
      <c r="A67" s="428" t="s">
        <v>18</v>
      </c>
      <c r="B67" s="429"/>
      <c r="C67" s="456"/>
      <c r="D67" s="106"/>
      <c r="E67" s="6"/>
      <c r="F67" s="86"/>
      <c r="G67" s="364"/>
      <c r="H67" s="361"/>
      <c r="I67" s="360"/>
      <c r="J67" s="361"/>
      <c r="K67" s="360"/>
      <c r="L67" s="361"/>
    </row>
    <row r="68" spans="1:12" ht="15">
      <c r="A68" s="428" t="s">
        <v>19</v>
      </c>
      <c r="B68" s="429"/>
      <c r="C68" s="456"/>
      <c r="D68" s="106"/>
      <c r="E68" s="6"/>
      <c r="F68" s="86"/>
      <c r="G68" s="364"/>
      <c r="H68" s="361"/>
      <c r="I68" s="360"/>
      <c r="J68" s="361"/>
      <c r="K68" s="360"/>
      <c r="L68" s="361"/>
    </row>
    <row r="69" spans="1:12" ht="15">
      <c r="A69" s="428" t="s">
        <v>20</v>
      </c>
      <c r="B69" s="429"/>
      <c r="C69" s="456"/>
      <c r="D69" s="106"/>
      <c r="E69" s="6"/>
      <c r="F69" s="86"/>
      <c r="G69" s="20"/>
      <c r="H69" s="20"/>
      <c r="I69" s="20"/>
      <c r="J69" s="20"/>
      <c r="K69" s="20"/>
      <c r="L69" s="21"/>
    </row>
    <row r="70" spans="1:12">
      <c r="A70" s="362" t="s">
        <v>80</v>
      </c>
      <c r="B70" s="363"/>
      <c r="C70" s="456"/>
      <c r="D70" s="106"/>
      <c r="E70" s="6"/>
      <c r="F70" s="86"/>
      <c r="G70" s="407">
        <f>SUM(C86:C92)</f>
        <v>0</v>
      </c>
      <c r="H70" s="408"/>
      <c r="I70" s="360"/>
      <c r="J70" s="361"/>
      <c r="K70" s="360"/>
      <c r="L70" s="361"/>
    </row>
    <row r="71" spans="1:12">
      <c r="A71" s="362" t="s">
        <v>22</v>
      </c>
      <c r="B71" s="363"/>
      <c r="C71" s="456"/>
      <c r="D71" s="106"/>
      <c r="E71" s="6"/>
      <c r="F71" s="86"/>
      <c r="G71" s="364"/>
      <c r="H71" s="361"/>
      <c r="I71" s="360"/>
      <c r="J71" s="361"/>
      <c r="K71" s="360"/>
      <c r="L71" s="361"/>
    </row>
    <row r="72" spans="1:12">
      <c r="A72" s="362" t="s">
        <v>23</v>
      </c>
      <c r="B72" s="363"/>
      <c r="C72" s="456"/>
      <c r="D72" s="106"/>
      <c r="E72" s="6"/>
      <c r="F72" s="86"/>
      <c r="G72" s="364"/>
      <c r="H72" s="361"/>
      <c r="I72" s="360"/>
      <c r="J72" s="361"/>
      <c r="K72" s="360"/>
      <c r="L72" s="361"/>
    </row>
    <row r="73" spans="1:12" ht="15">
      <c r="A73" s="428" t="s">
        <v>162</v>
      </c>
      <c r="B73" s="429"/>
      <c r="C73" s="456"/>
      <c r="D73" s="106"/>
      <c r="E73" s="6"/>
      <c r="F73" s="86"/>
      <c r="G73" s="364"/>
      <c r="H73" s="361"/>
      <c r="I73" s="360"/>
      <c r="J73" s="361"/>
      <c r="K73" s="360"/>
      <c r="L73" s="361"/>
    </row>
    <row r="74" spans="1:12" ht="15">
      <c r="A74" s="428" t="s">
        <v>24</v>
      </c>
      <c r="B74" s="441"/>
      <c r="C74" s="456"/>
      <c r="D74" s="106"/>
      <c r="E74" s="6"/>
      <c r="F74" s="86"/>
      <c r="G74" s="364"/>
      <c r="H74" s="361"/>
      <c r="I74" s="360"/>
      <c r="J74" s="361"/>
      <c r="K74" s="360"/>
      <c r="L74" s="361"/>
    </row>
    <row r="75" spans="1:12" ht="15">
      <c r="A75" s="428" t="s">
        <v>25</v>
      </c>
      <c r="B75" s="429"/>
      <c r="C75" s="456"/>
      <c r="D75" s="106"/>
      <c r="E75" s="6"/>
      <c r="F75" s="86"/>
      <c r="G75" s="364"/>
      <c r="H75" s="361"/>
      <c r="I75" s="360"/>
      <c r="J75" s="361"/>
      <c r="K75" s="360"/>
      <c r="L75" s="361"/>
    </row>
    <row r="76" spans="1:12" ht="15">
      <c r="A76" s="428" t="s">
        <v>26</v>
      </c>
      <c r="B76" s="429"/>
      <c r="C76" s="456"/>
      <c r="D76" s="106"/>
      <c r="E76" s="6"/>
      <c r="F76" s="86"/>
      <c r="G76" s="364"/>
      <c r="H76" s="361"/>
      <c r="I76" s="360"/>
      <c r="J76" s="361"/>
      <c r="K76" s="360"/>
      <c r="L76" s="361"/>
    </row>
    <row r="77" spans="1:12" ht="15">
      <c r="A77" s="428" t="s">
        <v>27</v>
      </c>
      <c r="B77" s="429"/>
      <c r="C77" s="457"/>
      <c r="D77" s="107"/>
      <c r="E77" s="82"/>
      <c r="F77" s="87"/>
      <c r="G77" s="407">
        <f>G63+G64+G67+G68+G70+G71+G72+G73+G74+G75+G76</f>
        <v>0</v>
      </c>
      <c r="H77" s="408"/>
      <c r="I77" s="407">
        <f t="shared" ref="I77" si="7">I63+I64+I67+I68+I70+I71+I72+I73+I74+I75+I76</f>
        <v>0</v>
      </c>
      <c r="J77" s="408"/>
      <c r="K77" s="407">
        <f t="shared" ref="K77" si="8">K63+K64+K67+K68+K70+K71+K72+K73+K74+K75+K76</f>
        <v>0</v>
      </c>
      <c r="L77" s="408"/>
    </row>
    <row r="78" spans="1:12" ht="15">
      <c r="A78" s="319"/>
      <c r="B78" s="320"/>
      <c r="C78" s="16" t="s">
        <v>29</v>
      </c>
      <c r="D78" s="89"/>
      <c r="E78" s="89"/>
      <c r="F78" s="89"/>
      <c r="G78" s="19"/>
      <c r="H78" s="20"/>
      <c r="I78" s="20"/>
      <c r="J78" s="20"/>
      <c r="K78" s="20"/>
      <c r="L78" s="21"/>
    </row>
    <row r="79" spans="1:12" ht="15">
      <c r="A79" s="428" t="s">
        <v>28</v>
      </c>
      <c r="B79" s="429"/>
      <c r="C79" s="181">
        <f>IF(OR(B12="Select",B13="Select",G12="Select"),0,IF((AND(B12="Research",B13="On Campus",G12="No")),52%,IF((AND(B12="Instruction",B13="On Campus", G12="No")),56%,IF((AND(B12="Other",B13="On Campus", G12="No")),32.5%,IF(AND(B13="Off Campus",G12="No"),26%,IF(G12="Yes",G13))))))</f>
        <v>0</v>
      </c>
      <c r="D79" s="182"/>
      <c r="E79" s="182"/>
      <c r="F79" s="182"/>
      <c r="G79" s="409">
        <f>C79*B80</f>
        <v>0</v>
      </c>
      <c r="H79" s="408"/>
      <c r="I79" s="409">
        <f>C79*I77</f>
        <v>0</v>
      </c>
      <c r="J79" s="408"/>
      <c r="K79" s="409">
        <f>C79*K77</f>
        <v>0</v>
      </c>
      <c r="L79" s="408"/>
    </row>
    <row r="80" spans="1:12">
      <c r="A80" s="65" t="s">
        <v>30</v>
      </c>
      <c r="B80" s="186">
        <f>IF(AND(G12="No",(Year1!G70+Year2!G70+Year3!G70+Year4!G70)&lt;=25000),G77-G73-G74-G75,IF(AND(G12="No",(Year1!G70+Year2!G70+Year3!G70+Year4!G70)&gt;25000),G77-G70+SUM(G86:G92)-G73-G74-G75,IF((G12="Yes"),G77,)))</f>
        <v>0</v>
      </c>
      <c r="C80" s="105"/>
      <c r="D80" s="161"/>
      <c r="E80" s="161"/>
      <c r="F80" s="162"/>
      <c r="G80" s="20"/>
      <c r="H80" s="20"/>
      <c r="I80" s="20"/>
      <c r="J80" s="20"/>
      <c r="K80" s="20"/>
      <c r="L80" s="21"/>
    </row>
    <row r="81" spans="1:12" ht="15">
      <c r="A81" s="425" t="s">
        <v>31</v>
      </c>
      <c r="B81" s="426"/>
      <c r="C81" s="78"/>
      <c r="D81" s="183"/>
      <c r="E81" s="183"/>
      <c r="F81" s="184"/>
      <c r="G81" s="407">
        <f>G77+G79</f>
        <v>0</v>
      </c>
      <c r="H81" s="408"/>
      <c r="I81" s="409">
        <f>I77+I79</f>
        <v>0</v>
      </c>
      <c r="J81" s="408"/>
      <c r="K81" s="409">
        <f>K77+K79</f>
        <v>0</v>
      </c>
      <c r="L81" s="408"/>
    </row>
    <row r="82" spans="1:12">
      <c r="A82" s="23"/>
      <c r="B82" s="24"/>
      <c r="C82" s="24"/>
      <c r="D82" s="24"/>
      <c r="E82" s="24"/>
      <c r="F82" s="24"/>
      <c r="G82" s="24"/>
      <c r="H82" s="24"/>
      <c r="I82" s="24"/>
      <c r="J82" s="24"/>
      <c r="K82" s="24"/>
      <c r="L82" s="55"/>
    </row>
    <row r="83" spans="1:12">
      <c r="A83" s="321"/>
      <c r="B83" s="322"/>
      <c r="C83" s="322"/>
      <c r="D83" s="322"/>
      <c r="E83" s="322"/>
      <c r="F83" s="322"/>
      <c r="G83" s="322"/>
      <c r="H83" s="24"/>
      <c r="I83" s="24"/>
      <c r="J83" s="24"/>
      <c r="K83" s="24"/>
      <c r="L83" s="55"/>
    </row>
    <row r="84" spans="1:12">
      <c r="A84" s="490" t="s">
        <v>52</v>
      </c>
      <c r="B84" s="491"/>
      <c r="C84" s="325"/>
      <c r="D84" s="325"/>
      <c r="E84" s="325"/>
      <c r="F84" s="325"/>
      <c r="G84" s="325"/>
      <c r="H84" s="24"/>
      <c r="I84" s="24"/>
      <c r="J84" s="24"/>
      <c r="K84" s="24"/>
      <c r="L84" s="55"/>
    </row>
    <row r="85" spans="1:12">
      <c r="A85" s="326" t="s">
        <v>53</v>
      </c>
      <c r="B85" s="327"/>
      <c r="C85" s="324" t="s">
        <v>3</v>
      </c>
      <c r="D85" s="328"/>
      <c r="E85" s="328"/>
      <c r="F85" s="328"/>
      <c r="G85" s="76" t="s">
        <v>5</v>
      </c>
      <c r="H85" s="47"/>
      <c r="I85" s="48"/>
      <c r="J85" s="48"/>
      <c r="K85" s="48"/>
      <c r="L85" s="49"/>
    </row>
    <row r="86" spans="1:12">
      <c r="A86" s="469">
        <f>Year1!A86</f>
        <v>0</v>
      </c>
      <c r="B86" s="470"/>
      <c r="C86" s="113"/>
      <c r="D86" s="97"/>
      <c r="E86" s="98"/>
      <c r="F86" s="99"/>
      <c r="G86" s="94">
        <f>IF(AND(C86&gt;0,Year1!C86+Year2!C86+Year3!C86+Year4!C86&gt;25000),(25000-(Year1!G86+Year2!G86+Year3!G86)),C86)</f>
        <v>0</v>
      </c>
      <c r="H86" s="50"/>
      <c r="I86" s="46"/>
      <c r="J86" s="46"/>
      <c r="K86" s="46"/>
      <c r="L86" s="51"/>
    </row>
    <row r="87" spans="1:12">
      <c r="A87" s="469">
        <f>Year1!A87</f>
        <v>0</v>
      </c>
      <c r="B87" s="470"/>
      <c r="C87" s="113"/>
      <c r="D87" s="100"/>
      <c r="E87" s="96"/>
      <c r="F87" s="101"/>
      <c r="G87" s="94">
        <f>IF(AND(C87&gt;0,Year1!C87+Year2!C87+Year3!C87+Year4!C87&gt;25000),(25000-(Year1!G87+Year2!G87+Year3!G87)),C87)</f>
        <v>0</v>
      </c>
      <c r="H87" s="50"/>
      <c r="I87" s="46"/>
      <c r="J87" s="46"/>
      <c r="K87" s="46"/>
      <c r="L87" s="51"/>
    </row>
    <row r="88" spans="1:12">
      <c r="A88" s="469">
        <f>Year1!A88</f>
        <v>0</v>
      </c>
      <c r="B88" s="470"/>
      <c r="C88" s="113">
        <v>0</v>
      </c>
      <c r="D88" s="100"/>
      <c r="E88" s="96"/>
      <c r="F88" s="101"/>
      <c r="G88" s="94">
        <f>IF(AND(C88&gt;0,Year1!C88+Year2!C88+Year3!C88+Year4!C88&gt;25000),(25000-(Year1!G88+Year2!G88+Year3!G88)),C88)</f>
        <v>0</v>
      </c>
      <c r="H88" s="50"/>
      <c r="I88" s="46"/>
      <c r="J88" s="46"/>
      <c r="K88" s="46"/>
      <c r="L88" s="51"/>
    </row>
    <row r="89" spans="1:12">
      <c r="A89" s="488">
        <f>Year1!A89</f>
        <v>0</v>
      </c>
      <c r="B89" s="470"/>
      <c r="C89" s="113"/>
      <c r="D89" s="100"/>
      <c r="E89" s="96"/>
      <c r="F89" s="101"/>
      <c r="G89" s="94">
        <f>IF(AND(C89&gt;0,Year1!C89+Year2!C89+Year3!C89+Year4!C89&gt;25000),(25000-(Year1!G89+Year2!G89+Year3!G89)),C89)</f>
        <v>0</v>
      </c>
      <c r="H89" s="50"/>
      <c r="I89" s="46"/>
      <c r="J89" s="46"/>
      <c r="K89" s="46"/>
      <c r="L89" s="51"/>
    </row>
    <row r="90" spans="1:12">
      <c r="A90" s="469">
        <f>Year1!A90</f>
        <v>0</v>
      </c>
      <c r="B90" s="470"/>
      <c r="C90" s="83"/>
      <c r="D90" s="32"/>
      <c r="E90" s="33"/>
      <c r="F90" s="34"/>
      <c r="G90" s="94">
        <f>IF(AND(C90&gt;0,Year1!C90+Year2!C90+Year3!C90+Year4!C90&gt;25000),(25000-(Year1!G90+Year2!G90+Year3!G90)),C90)</f>
        <v>0</v>
      </c>
      <c r="H90" s="50"/>
      <c r="I90" s="46"/>
      <c r="J90" s="46"/>
      <c r="K90" s="46"/>
      <c r="L90" s="51"/>
    </row>
    <row r="91" spans="1:12">
      <c r="A91" s="469">
        <f>Year1!A91</f>
        <v>0</v>
      </c>
      <c r="B91" s="470"/>
      <c r="C91" s="83"/>
      <c r="D91" s="32"/>
      <c r="E91" s="33"/>
      <c r="F91" s="34"/>
      <c r="G91" s="94">
        <f>IF(AND(C91&gt;0,Year1!C91+Year2!C91+Year3!C91+Year4!C91&gt;25000),(25000-(Year1!G91+Year2!G91+Year3!G91)),C91)</f>
        <v>0</v>
      </c>
      <c r="H91" s="50"/>
      <c r="I91" s="46"/>
      <c r="J91" s="46"/>
      <c r="K91" s="46"/>
      <c r="L91" s="51"/>
    </row>
    <row r="92" spans="1:12">
      <c r="A92" s="469">
        <f>Year1!A92</f>
        <v>0</v>
      </c>
      <c r="B92" s="470"/>
      <c r="C92" s="83"/>
      <c r="D92" s="35"/>
      <c r="E92" s="36"/>
      <c r="F92" s="37"/>
      <c r="G92" s="94">
        <f>IF(AND(C92&gt;0,Year1!C92+Year2!C92+Year3!C92+Year4!C92&gt;25000),(25000-(Year1!G92+Year2!G92+Year3!G92)),C92)</f>
        <v>0</v>
      </c>
      <c r="H92" s="52"/>
      <c r="I92" s="53"/>
      <c r="J92" s="53"/>
      <c r="K92" s="53"/>
      <c r="L92" s="54"/>
    </row>
  </sheetData>
  <sheetProtection algorithmName="SHA-512" hashValue="Ezb/hWGQl42M8Yi2DfEUoYW2kYibdlb+Ye+KrFuIE8pu+mgPvKa6SsLDMW/t1e/UQTET122JBqX/VuRLJTTk2A==" saltValue="WefYC6m55oW2YRb3Ojrq1w==" spinCount="100000" sheet="1" objects="1" scenarios="1" selectLockedCells="1"/>
  <mergeCells count="221">
    <mergeCell ref="A91:B91"/>
    <mergeCell ref="A92:B92"/>
    <mergeCell ref="A88:B88"/>
    <mergeCell ref="A89:B89"/>
    <mergeCell ref="A90:B90"/>
    <mergeCell ref="A84:B84"/>
    <mergeCell ref="A86:B86"/>
    <mergeCell ref="A87:B87"/>
    <mergeCell ref="A81:B81"/>
    <mergeCell ref="B21:B22"/>
    <mergeCell ref="B5:L5"/>
    <mergeCell ref="J12:K12"/>
    <mergeCell ref="J13:K13"/>
    <mergeCell ref="C14:G14"/>
    <mergeCell ref="I14:J14"/>
    <mergeCell ref="G20:H20"/>
    <mergeCell ref="I20:J20"/>
    <mergeCell ref="K20:L20"/>
    <mergeCell ref="J15:K15"/>
    <mergeCell ref="C12:F12"/>
    <mergeCell ref="C13:F13"/>
    <mergeCell ref="I21:J21"/>
    <mergeCell ref="K21:L21"/>
    <mergeCell ref="I23:J23"/>
    <mergeCell ref="K23:L23"/>
    <mergeCell ref="G23:H23"/>
    <mergeCell ref="I24:J24"/>
    <mergeCell ref="K24:L24"/>
    <mergeCell ref="I25:J25"/>
    <mergeCell ref="K25:L25"/>
    <mergeCell ref="G24:H24"/>
    <mergeCell ref="G25:H25"/>
    <mergeCell ref="I26:J26"/>
    <mergeCell ref="K26:L26"/>
    <mergeCell ref="I27:J27"/>
    <mergeCell ref="K27:L27"/>
    <mergeCell ref="G26:H26"/>
    <mergeCell ref="G27:H27"/>
    <mergeCell ref="I28:J28"/>
    <mergeCell ref="K28:L28"/>
    <mergeCell ref="G30:H30"/>
    <mergeCell ref="I29:J29"/>
    <mergeCell ref="K29:L29"/>
    <mergeCell ref="G28:H28"/>
    <mergeCell ref="G29:H29"/>
    <mergeCell ref="I30:J30"/>
    <mergeCell ref="K30:L30"/>
    <mergeCell ref="A40:B40"/>
    <mergeCell ref="G31:H31"/>
    <mergeCell ref="G32:H32"/>
    <mergeCell ref="G33:H33"/>
    <mergeCell ref="G34:H34"/>
    <mergeCell ref="G35:H35"/>
    <mergeCell ref="G36:H36"/>
    <mergeCell ref="G37:H37"/>
    <mergeCell ref="G38:H38"/>
    <mergeCell ref="G39:H39"/>
    <mergeCell ref="I32:J32"/>
    <mergeCell ref="K32:L32"/>
    <mergeCell ref="I34:J34"/>
    <mergeCell ref="K34:L34"/>
    <mergeCell ref="K63:L63"/>
    <mergeCell ref="G56:H56"/>
    <mergeCell ref="I56:J56"/>
    <mergeCell ref="K56:L56"/>
    <mergeCell ref="I35:J35"/>
    <mergeCell ref="K35:L35"/>
    <mergeCell ref="I36:J36"/>
    <mergeCell ref="K36:L36"/>
    <mergeCell ref="I37:J37"/>
    <mergeCell ref="K37:L37"/>
    <mergeCell ref="I38:J38"/>
    <mergeCell ref="K38:L38"/>
    <mergeCell ref="I39:J39"/>
    <mergeCell ref="K39:L39"/>
    <mergeCell ref="G49:H49"/>
    <mergeCell ref="G50:H50"/>
    <mergeCell ref="G52:H52"/>
    <mergeCell ref="G53:H53"/>
    <mergeCell ref="I46:J46"/>
    <mergeCell ref="K46:L46"/>
    <mergeCell ref="A57:B57"/>
    <mergeCell ref="A41:B41"/>
    <mergeCell ref="G41:H41"/>
    <mergeCell ref="I41:J41"/>
    <mergeCell ref="I51:J51"/>
    <mergeCell ref="K51:L51"/>
    <mergeCell ref="A56:B56"/>
    <mergeCell ref="A58:B58"/>
    <mergeCell ref="G58:H58"/>
    <mergeCell ref="I58:J58"/>
    <mergeCell ref="K58:L58"/>
    <mergeCell ref="I42:J42"/>
    <mergeCell ref="K42:L42"/>
    <mergeCell ref="I43:J43"/>
    <mergeCell ref="K43:L43"/>
    <mergeCell ref="I44:J44"/>
    <mergeCell ref="K44:L44"/>
    <mergeCell ref="I45:J45"/>
    <mergeCell ref="K45:L45"/>
    <mergeCell ref="G42:H42"/>
    <mergeCell ref="G43:H43"/>
    <mergeCell ref="G44:H44"/>
    <mergeCell ref="G45:H45"/>
    <mergeCell ref="G48:H48"/>
    <mergeCell ref="I47:J47"/>
    <mergeCell ref="K47:L47"/>
    <mergeCell ref="A50:B50"/>
    <mergeCell ref="A52:B52"/>
    <mergeCell ref="A53:B53"/>
    <mergeCell ref="A54:B54"/>
    <mergeCell ref="A55:B55"/>
    <mergeCell ref="G47:H47"/>
    <mergeCell ref="A51:B51"/>
    <mergeCell ref="G51:H51"/>
    <mergeCell ref="K52:L52"/>
    <mergeCell ref="I53:J53"/>
    <mergeCell ref="K53:L53"/>
    <mergeCell ref="I54:J54"/>
    <mergeCell ref="K54:L54"/>
    <mergeCell ref="I55:J55"/>
    <mergeCell ref="K55:L55"/>
    <mergeCell ref="G54:H54"/>
    <mergeCell ref="G55:H55"/>
    <mergeCell ref="A65:B65"/>
    <mergeCell ref="A66:B66"/>
    <mergeCell ref="G65:H65"/>
    <mergeCell ref="A59:B59"/>
    <mergeCell ref="G59:H59"/>
    <mergeCell ref="A60:B60"/>
    <mergeCell ref="G60:H60"/>
    <mergeCell ref="I60:J60"/>
    <mergeCell ref="K60:L60"/>
    <mergeCell ref="A63:B63"/>
    <mergeCell ref="A61:B61"/>
    <mergeCell ref="G61:H61"/>
    <mergeCell ref="A62:B62"/>
    <mergeCell ref="G62:H62"/>
    <mergeCell ref="I75:J75"/>
    <mergeCell ref="K75:L75"/>
    <mergeCell ref="G76:H76"/>
    <mergeCell ref="I76:J76"/>
    <mergeCell ref="K76:L76"/>
    <mergeCell ref="A64:B64"/>
    <mergeCell ref="G64:H64"/>
    <mergeCell ref="I64:J64"/>
    <mergeCell ref="K64:L64"/>
    <mergeCell ref="A67:B67"/>
    <mergeCell ref="G67:H67"/>
    <mergeCell ref="I67:J67"/>
    <mergeCell ref="K67:L67"/>
    <mergeCell ref="I70:J70"/>
    <mergeCell ref="K70:L70"/>
    <mergeCell ref="A71:B71"/>
    <mergeCell ref="G71:H71"/>
    <mergeCell ref="A68:B68"/>
    <mergeCell ref="G68:H68"/>
    <mergeCell ref="I68:J68"/>
    <mergeCell ref="K68:L68"/>
    <mergeCell ref="A69:B69"/>
    <mergeCell ref="A70:B70"/>
    <mergeCell ref="G70:H70"/>
    <mergeCell ref="G81:H81"/>
    <mergeCell ref="I81:J81"/>
    <mergeCell ref="K81:L81"/>
    <mergeCell ref="A76:B76"/>
    <mergeCell ref="A77:B77"/>
    <mergeCell ref="G77:H77"/>
    <mergeCell ref="I77:J77"/>
    <mergeCell ref="K77:L77"/>
    <mergeCell ref="C63:C77"/>
    <mergeCell ref="G63:H63"/>
    <mergeCell ref="I63:J63"/>
    <mergeCell ref="A79:B79"/>
    <mergeCell ref="G79:H79"/>
    <mergeCell ref="I79:J79"/>
    <mergeCell ref="K79:L79"/>
    <mergeCell ref="A74:B74"/>
    <mergeCell ref="G74:H74"/>
    <mergeCell ref="I74:J74"/>
    <mergeCell ref="K74:L74"/>
    <mergeCell ref="A75:B75"/>
    <mergeCell ref="G75:H75"/>
    <mergeCell ref="I71:J71"/>
    <mergeCell ref="K71:L71"/>
    <mergeCell ref="A72:B72"/>
    <mergeCell ref="G72:H72"/>
    <mergeCell ref="I72:J72"/>
    <mergeCell ref="K72:L72"/>
    <mergeCell ref="A73:B73"/>
    <mergeCell ref="G73:H73"/>
    <mergeCell ref="I73:J73"/>
    <mergeCell ref="K73:L73"/>
    <mergeCell ref="A42:B42"/>
    <mergeCell ref="A43:B43"/>
    <mergeCell ref="A44:B44"/>
    <mergeCell ref="A45:B45"/>
    <mergeCell ref="A47:B47"/>
    <mergeCell ref="A48:B48"/>
    <mergeCell ref="A49:B49"/>
    <mergeCell ref="A46:B46"/>
    <mergeCell ref="I48:J48"/>
    <mergeCell ref="K48:L48"/>
    <mergeCell ref="I49:J49"/>
    <mergeCell ref="K49:L49"/>
    <mergeCell ref="G46:H46"/>
    <mergeCell ref="G66:H66"/>
    <mergeCell ref="I50:J50"/>
    <mergeCell ref="K50:L50"/>
    <mergeCell ref="I52:J52"/>
    <mergeCell ref="A1:L3"/>
    <mergeCell ref="N1:T3"/>
    <mergeCell ref="C7:G7"/>
    <mergeCell ref="C8:G8"/>
    <mergeCell ref="C9:G9"/>
    <mergeCell ref="H7:J7"/>
    <mergeCell ref="H8:J8"/>
    <mergeCell ref="H9:J9"/>
    <mergeCell ref="K7:L7"/>
    <mergeCell ref="K8:L8"/>
    <mergeCell ref="K9:L9"/>
  </mergeCells>
  <conditionalFormatting sqref="K14">
    <cfRule type="cellIs" dxfId="10" priority="24" stopIfTrue="1" operator="greaterThan">
      <formula>0.05</formula>
    </cfRule>
  </conditionalFormatting>
  <conditionalFormatting sqref="C79:F79">
    <cfRule type="expression" priority="15" stopIfTrue="1">
      <formula>"If(B13 = ""Off Campus"", 26%)"</formula>
    </cfRule>
  </conditionalFormatting>
  <conditionalFormatting sqref="C79:F79">
    <cfRule type="expression" priority="14" stopIfTrue="1">
      <formula>"If(B13 = ""Off Campus"", 26%)"</formula>
    </cfRule>
  </conditionalFormatting>
  <conditionalFormatting sqref="C79:F79">
    <cfRule type="expression" priority="13" stopIfTrue="1">
      <formula>"If(B13 = ""Off Campus"", 26%)"</formula>
    </cfRule>
  </conditionalFormatting>
  <conditionalFormatting sqref="G41:H55 G23:H39">
    <cfRule type="beginsWith" dxfId="9" priority="1" operator="beginsWith" text="months">
      <formula>LEFT(G23,LEN("months"))="months"</formula>
    </cfRule>
  </conditionalFormatting>
  <conditionalFormatting sqref="C23:C30 C32:C39">
    <cfRule type="cellIs" dxfId="8" priority="2" stopIfTrue="1" operator="greaterThan">
      <formula>0.2</formula>
    </cfRule>
    <cfRule type="cellIs" dxfId="7" priority="4" stopIfTrue="1" operator="greaterThan">
      <formula>30</formula>
    </cfRule>
  </conditionalFormatting>
  <conditionalFormatting sqref="C23:C30 C32:C39">
    <cfRule type="cellIs" dxfId="6" priority="3" stopIfTrue="1" operator="greaterThan">
      <formula>0.3</formula>
    </cfRule>
  </conditionalFormatting>
  <dataValidations count="3">
    <dataValidation type="decimal" allowBlank="1" showInputMessage="1" showErrorMessage="1" errorTitle="Appointment Term" error="Appointment term cannot exceed 12 months" sqref="E41:E55 E23:E30 E32:E39" xr:uid="{7D2CC5F1-3FB0-468A-B9C8-20C760E1DAB1}">
      <formula1>1</formula1>
      <formula2>12</formula2>
    </dataValidation>
    <dataValidation type="decimal" allowBlank="1" showInputMessage="1" showErrorMessage="1" errorTitle="Months Requested" error="Months requested cannot exceed 12" sqref="F41:F55" xr:uid="{11E55767-EC7D-43E2-AB7D-C68A6A2C4A1A}">
      <formula1>0.1</formula1>
      <formula2>12</formula2>
    </dataValidation>
    <dataValidation type="decimal" allowBlank="1" showInputMessage="1" showErrorMessage="1" errorTitle="Month Requested" error="Months requested cannot exceed 12" sqref="F23:F30 F32:F39" xr:uid="{138FCF92-99EE-4E47-966A-E76D92F51D3E}">
      <formula1>0.1</formula1>
      <formula2>12</formula2>
    </dataValidation>
  </dataValidations>
  <pageMargins left="0.7" right="0.7" top="0.3" bottom="0.3" header="0.3" footer="0.3"/>
  <pageSetup scale="58" orientation="portrait" r:id="rId1"/>
  <ignoredErrors>
    <ignoredError sqref="B12:B13 B15:B17 G12:G1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639F81A-8125-41D6-9729-3C3FD535E81A}">
          <x14:formula1>
            <xm:f>'Drop-Downs'!$A$16:$A$19</xm:f>
          </x14:formula1>
          <xm:sqref>B23:B30 B32:B39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sheetPr>
  <dimension ref="A1:T92"/>
  <sheetViews>
    <sheetView showZeros="0" zoomScale="125" zoomScaleNormal="125" zoomScalePageLayoutView="125" workbookViewId="0">
      <selection activeCell="A23" sqref="A23"/>
    </sheetView>
  </sheetViews>
  <sheetFormatPr defaultColWidth="9.140625" defaultRowHeight="14.25"/>
  <cols>
    <col min="1" max="1" width="26.140625" style="5" customWidth="1"/>
    <col min="2" max="2" width="17.140625" style="5" customWidth="1"/>
    <col min="3" max="4" width="15" style="5" customWidth="1"/>
    <col min="5" max="5" width="13.5703125" style="5" customWidth="1"/>
    <col min="6" max="6" width="12.28515625" style="5" customWidth="1"/>
    <col min="7" max="7" width="12.5703125" style="5" customWidth="1"/>
    <col min="8" max="8" width="8" style="5" customWidth="1"/>
    <col min="9" max="9" width="9.140625" style="5"/>
    <col min="10" max="10" width="10.42578125" style="5" customWidth="1"/>
    <col min="11" max="11" width="12.140625" style="5" customWidth="1"/>
    <col min="12" max="12" width="5.28515625" style="5" customWidth="1"/>
    <col min="13" max="13" width="5.5703125" style="38" customWidth="1"/>
    <col min="14" max="16384" width="9.140625" style="38"/>
  </cols>
  <sheetData>
    <row r="1" spans="1:20" ht="12.75">
      <c r="A1" s="473" t="s">
        <v>151</v>
      </c>
      <c r="B1" s="474"/>
      <c r="C1" s="474"/>
      <c r="D1" s="474"/>
      <c r="E1" s="474"/>
      <c r="F1" s="474"/>
      <c r="G1" s="474"/>
      <c r="H1" s="474"/>
      <c r="I1" s="474"/>
      <c r="J1" s="474"/>
      <c r="K1" s="474"/>
      <c r="L1" s="475"/>
      <c r="N1" s="383" t="s">
        <v>54</v>
      </c>
      <c r="O1" s="384"/>
      <c r="P1" s="384"/>
      <c r="Q1" s="384"/>
      <c r="R1" s="384"/>
      <c r="S1" s="384"/>
      <c r="T1" s="385"/>
    </row>
    <row r="2" spans="1:20" ht="12.75">
      <c r="A2" s="476"/>
      <c r="B2" s="477"/>
      <c r="C2" s="477"/>
      <c r="D2" s="477"/>
      <c r="E2" s="477"/>
      <c r="F2" s="477"/>
      <c r="G2" s="477"/>
      <c r="H2" s="477"/>
      <c r="I2" s="477"/>
      <c r="J2" s="477"/>
      <c r="K2" s="477"/>
      <c r="L2" s="478"/>
      <c r="N2" s="386"/>
      <c r="O2" s="387"/>
      <c r="P2" s="387"/>
      <c r="Q2" s="387"/>
      <c r="R2" s="387"/>
      <c r="S2" s="387"/>
      <c r="T2" s="388"/>
    </row>
    <row r="3" spans="1:20" ht="13.5" thickBot="1">
      <c r="A3" s="479"/>
      <c r="B3" s="480"/>
      <c r="C3" s="480"/>
      <c r="D3" s="480"/>
      <c r="E3" s="480"/>
      <c r="F3" s="480"/>
      <c r="G3" s="480"/>
      <c r="H3" s="480"/>
      <c r="I3" s="480"/>
      <c r="J3" s="480"/>
      <c r="K3" s="480"/>
      <c r="L3" s="481"/>
      <c r="N3" s="389"/>
      <c r="O3" s="390"/>
      <c r="P3" s="390"/>
      <c r="Q3" s="390"/>
      <c r="R3" s="390"/>
      <c r="S3" s="390"/>
      <c r="T3" s="391"/>
    </row>
    <row r="4" spans="1:20">
      <c r="A4" s="106"/>
      <c r="B4" s="6"/>
      <c r="C4" s="6"/>
      <c r="D4" s="6"/>
      <c r="E4" s="6"/>
      <c r="F4" s="6"/>
      <c r="G4" s="6"/>
      <c r="H4" s="6"/>
      <c r="I4" s="6"/>
      <c r="J4" s="6"/>
      <c r="K4" s="6"/>
      <c r="L4" s="86"/>
    </row>
    <row r="5" spans="1:20" ht="15">
      <c r="A5" s="85" t="s">
        <v>108</v>
      </c>
      <c r="B5" s="461">
        <f>Year1!B5</f>
        <v>0</v>
      </c>
      <c r="C5" s="461"/>
      <c r="D5" s="461"/>
      <c r="E5" s="461"/>
      <c r="F5" s="461"/>
      <c r="G5" s="461"/>
      <c r="H5" s="461"/>
      <c r="I5" s="461"/>
      <c r="J5" s="461"/>
      <c r="K5" s="461"/>
      <c r="L5" s="462"/>
    </row>
    <row r="6" spans="1:20">
      <c r="A6" s="106"/>
      <c r="B6" s="122"/>
      <c r="C6" s="122"/>
      <c r="D6" s="122"/>
      <c r="E6" s="122"/>
      <c r="F6" s="122"/>
      <c r="G6" s="122"/>
      <c r="H6" s="122"/>
      <c r="I6" s="122"/>
      <c r="J6" s="122"/>
      <c r="K6" s="122"/>
      <c r="L6" s="145"/>
    </row>
    <row r="7" spans="1:20" ht="15">
      <c r="A7" s="85" t="s">
        <v>77</v>
      </c>
      <c r="B7" s="122"/>
      <c r="C7" s="452">
        <f>Year1!C7</f>
        <v>0</v>
      </c>
      <c r="D7" s="452"/>
      <c r="E7" s="452"/>
      <c r="F7" s="452"/>
      <c r="G7" s="452"/>
      <c r="H7" s="452" t="str">
        <f>Year1!H7</f>
        <v>Select Department</v>
      </c>
      <c r="I7" s="452"/>
      <c r="J7" s="452"/>
      <c r="K7" s="392">
        <f>Year1!K7</f>
        <v>0</v>
      </c>
      <c r="L7" s="392"/>
    </row>
    <row r="8" spans="1:20" ht="15">
      <c r="A8" s="85"/>
      <c r="B8" s="122"/>
      <c r="C8" s="452">
        <f>Year1!C8</f>
        <v>0</v>
      </c>
      <c r="D8" s="452"/>
      <c r="E8" s="452"/>
      <c r="F8" s="452"/>
      <c r="G8" s="452"/>
      <c r="H8" s="452">
        <f>Year1!H8</f>
        <v>0</v>
      </c>
      <c r="I8" s="452"/>
      <c r="J8" s="452"/>
      <c r="K8" s="392">
        <f>Year1!K8</f>
        <v>0</v>
      </c>
      <c r="L8" s="392"/>
    </row>
    <row r="9" spans="1:20" ht="15">
      <c r="A9" s="85"/>
      <c r="B9" s="122"/>
      <c r="C9" s="452">
        <f>Year1!C9</f>
        <v>0</v>
      </c>
      <c r="D9" s="452"/>
      <c r="E9" s="452"/>
      <c r="F9" s="452"/>
      <c r="G9" s="452"/>
      <c r="H9" s="452">
        <f>Year1!H9</f>
        <v>0</v>
      </c>
      <c r="I9" s="452"/>
      <c r="J9" s="452"/>
      <c r="K9" s="392">
        <f>Year1!K9</f>
        <v>0</v>
      </c>
      <c r="L9" s="392"/>
    </row>
    <row r="10" spans="1:20" ht="15">
      <c r="A10" s="85"/>
      <c r="B10" s="6"/>
      <c r="C10" s="6"/>
      <c r="D10" s="6"/>
      <c r="E10" s="6"/>
      <c r="F10" s="6"/>
      <c r="G10" s="6"/>
      <c r="H10" s="6"/>
      <c r="I10" s="6"/>
      <c r="J10" s="6"/>
      <c r="K10" s="6"/>
      <c r="L10" s="86"/>
    </row>
    <row r="11" spans="1:20">
      <c r="A11" s="106"/>
      <c r="B11" s="6"/>
      <c r="C11" s="6"/>
      <c r="D11" s="6"/>
      <c r="E11" s="6"/>
      <c r="F11" s="6"/>
      <c r="G11" s="6"/>
      <c r="H11" s="6"/>
      <c r="I11" s="6"/>
      <c r="J11" s="6"/>
      <c r="K11" s="6"/>
      <c r="L11" s="86"/>
    </row>
    <row r="12" spans="1:20">
      <c r="A12" s="108" t="s">
        <v>43</v>
      </c>
      <c r="B12" s="109" t="str">
        <f>Year1!B12</f>
        <v>Select</v>
      </c>
      <c r="C12" s="467" t="s">
        <v>45</v>
      </c>
      <c r="D12" s="418"/>
      <c r="E12" s="418"/>
      <c r="F12" s="468"/>
      <c r="G12" s="109" t="str">
        <f>Year1!G12</f>
        <v>Select</v>
      </c>
      <c r="H12" s="104"/>
      <c r="I12" s="104"/>
      <c r="J12" s="433"/>
      <c r="K12" s="433"/>
      <c r="L12" s="86"/>
    </row>
    <row r="13" spans="1:20">
      <c r="A13" s="108" t="s">
        <v>44</v>
      </c>
      <c r="B13" s="109" t="str">
        <f>Year1!B13</f>
        <v>Select</v>
      </c>
      <c r="C13" s="467" t="s">
        <v>39</v>
      </c>
      <c r="D13" s="418"/>
      <c r="E13" s="418"/>
      <c r="F13" s="468"/>
      <c r="G13" s="125">
        <f>Year1!G13</f>
        <v>0</v>
      </c>
      <c r="H13" s="104"/>
      <c r="I13" s="104"/>
      <c r="J13" s="433"/>
      <c r="K13" s="433"/>
      <c r="L13" s="86"/>
    </row>
    <row r="14" spans="1:20">
      <c r="A14" s="106"/>
      <c r="B14" s="6"/>
      <c r="C14" s="433"/>
      <c r="D14" s="433"/>
      <c r="E14" s="433"/>
      <c r="F14" s="433"/>
      <c r="G14" s="433"/>
      <c r="H14" s="104"/>
      <c r="I14" s="418" t="s">
        <v>41</v>
      </c>
      <c r="J14" s="418"/>
      <c r="K14" s="249">
        <v>0.03</v>
      </c>
      <c r="L14" s="86"/>
    </row>
    <row r="15" spans="1:20">
      <c r="A15" s="108" t="s">
        <v>92</v>
      </c>
      <c r="B15" s="109" t="str">
        <f>Year1!B15</f>
        <v>Select</v>
      </c>
      <c r="C15" s="6"/>
      <c r="D15" s="6"/>
      <c r="E15" s="6"/>
      <c r="F15" s="6"/>
      <c r="G15" s="6"/>
      <c r="H15" s="6"/>
      <c r="I15" s="6"/>
      <c r="J15" s="433" t="s">
        <v>51</v>
      </c>
      <c r="K15" s="433"/>
      <c r="L15" s="86"/>
    </row>
    <row r="16" spans="1:20">
      <c r="A16" s="108" t="s">
        <v>93</v>
      </c>
      <c r="B16" s="44">
        <f>Year1!B16</f>
        <v>0</v>
      </c>
      <c r="C16" s="108" t="s">
        <v>49</v>
      </c>
      <c r="D16" s="157">
        <f>IF(G81+I81+K81 &lt;&gt; 0,(I81+K81)/(G81+I81+K81),0)</f>
        <v>0</v>
      </c>
      <c r="E16" s="46"/>
      <c r="F16" s="46"/>
      <c r="G16" s="6"/>
      <c r="H16" s="6"/>
      <c r="I16" s="6"/>
      <c r="J16" s="6"/>
      <c r="K16" s="6"/>
      <c r="L16" s="86"/>
    </row>
    <row r="17" spans="1:12">
      <c r="A17" s="108" t="s">
        <v>42</v>
      </c>
      <c r="B17" s="45">
        <f>Year1!B17</f>
        <v>0</v>
      </c>
      <c r="C17" s="108" t="s">
        <v>50</v>
      </c>
      <c r="D17" s="158">
        <f>I81+K81</f>
        <v>0</v>
      </c>
      <c r="E17" s="46"/>
      <c r="F17" s="46"/>
      <c r="G17" s="6"/>
      <c r="H17" s="6"/>
      <c r="I17" s="6"/>
      <c r="J17" s="6"/>
      <c r="K17" s="6"/>
      <c r="L17" s="86"/>
    </row>
    <row r="18" spans="1:12">
      <c r="A18" s="163"/>
      <c r="B18" s="164"/>
      <c r="C18" s="82"/>
      <c r="D18" s="82"/>
      <c r="E18" s="82"/>
      <c r="F18" s="82"/>
      <c r="G18" s="82"/>
      <c r="H18" s="82"/>
      <c r="I18" s="82"/>
      <c r="J18" s="82"/>
      <c r="K18" s="82"/>
      <c r="L18" s="87"/>
    </row>
    <row r="19" spans="1:12">
      <c r="A19" s="23"/>
      <c r="B19" s="24"/>
      <c r="C19" s="24"/>
      <c r="D19" s="24"/>
      <c r="E19" s="24"/>
      <c r="F19" s="24"/>
      <c r="G19" s="24"/>
      <c r="H19" s="24"/>
      <c r="I19" s="24"/>
      <c r="J19" s="24"/>
      <c r="K19" s="24"/>
      <c r="L19" s="55"/>
    </row>
    <row r="20" spans="1:12">
      <c r="A20" s="321"/>
      <c r="B20" s="322"/>
      <c r="C20" s="322"/>
      <c r="D20" s="322"/>
      <c r="E20" s="322"/>
      <c r="F20" s="322"/>
      <c r="G20" s="501" t="s">
        <v>2</v>
      </c>
      <c r="H20" s="502"/>
      <c r="I20" s="501" t="s">
        <v>4</v>
      </c>
      <c r="J20" s="502"/>
      <c r="K20" s="501" t="s">
        <v>0</v>
      </c>
      <c r="L20" s="502"/>
    </row>
    <row r="21" spans="1:12" ht="31.5" customHeight="1">
      <c r="A21" s="306" t="s">
        <v>6</v>
      </c>
      <c r="B21" s="424" t="s">
        <v>109</v>
      </c>
      <c r="C21" s="308"/>
      <c r="D21" s="309"/>
      <c r="E21" s="311"/>
      <c r="F21" s="311"/>
      <c r="G21" s="39"/>
      <c r="H21" s="10"/>
      <c r="I21" s="432"/>
      <c r="J21" s="432"/>
      <c r="K21" s="432"/>
      <c r="L21" s="434"/>
    </row>
    <row r="22" spans="1:12" ht="31.5" customHeight="1">
      <c r="A22" s="348" t="s">
        <v>32</v>
      </c>
      <c r="B22" s="424"/>
      <c r="C22" s="353" t="s">
        <v>7</v>
      </c>
      <c r="D22" s="355" t="s">
        <v>95</v>
      </c>
      <c r="E22" s="357" t="s">
        <v>94</v>
      </c>
      <c r="F22" s="357" t="s">
        <v>96</v>
      </c>
      <c r="G22" s="40"/>
      <c r="H22" s="11"/>
      <c r="I22" s="11"/>
      <c r="J22" s="11"/>
      <c r="K22" s="11"/>
      <c r="L22" s="12"/>
    </row>
    <row r="23" spans="1:12">
      <c r="A23" s="266">
        <f>Year1!A23</f>
        <v>0</v>
      </c>
      <c r="B23" s="267"/>
      <c r="C23" s="13"/>
      <c r="D23" s="254">
        <f>'Salary Adjustment'!B21</f>
        <v>0</v>
      </c>
      <c r="E23" s="80"/>
      <c r="F23" s="299"/>
      <c r="G23" s="369">
        <f t="shared" ref="G23:G30" si="0">IF(F23&gt;E23,"months requested cannot exceed term",IF(OR(D23="",E23=""),0,(D23/E23)*F23))</f>
        <v>0</v>
      </c>
      <c r="H23" s="370"/>
      <c r="I23" s="360"/>
      <c r="J23" s="361"/>
      <c r="K23" s="360"/>
      <c r="L23" s="361"/>
    </row>
    <row r="24" spans="1:12">
      <c r="A24" s="90">
        <f>Year1!A24</f>
        <v>0</v>
      </c>
      <c r="B24" s="201"/>
      <c r="C24" s="7"/>
      <c r="D24" s="255">
        <f>'Salary Adjustment'!B37</f>
        <v>0</v>
      </c>
      <c r="E24" s="81"/>
      <c r="F24" s="300"/>
      <c r="G24" s="369">
        <f t="shared" si="0"/>
        <v>0</v>
      </c>
      <c r="H24" s="370"/>
      <c r="I24" s="360"/>
      <c r="J24" s="361"/>
      <c r="K24" s="360"/>
      <c r="L24" s="361"/>
    </row>
    <row r="25" spans="1:12">
      <c r="A25" s="266">
        <f>Year1!A25</f>
        <v>0</v>
      </c>
      <c r="B25" s="201"/>
      <c r="C25" s="7"/>
      <c r="D25" s="255">
        <f>'Salary Adjustment'!B54</f>
        <v>0</v>
      </c>
      <c r="E25" s="81"/>
      <c r="F25" s="300"/>
      <c r="G25" s="369">
        <f t="shared" si="0"/>
        <v>0</v>
      </c>
      <c r="H25" s="370"/>
      <c r="I25" s="360"/>
      <c r="J25" s="361"/>
      <c r="K25" s="360"/>
      <c r="L25" s="361"/>
    </row>
    <row r="26" spans="1:12">
      <c r="A26" s="90">
        <f>Year1!A26</f>
        <v>0</v>
      </c>
      <c r="B26" s="201"/>
      <c r="C26" s="7"/>
      <c r="D26" s="79"/>
      <c r="E26" s="81"/>
      <c r="F26" s="300"/>
      <c r="G26" s="369">
        <f t="shared" si="0"/>
        <v>0</v>
      </c>
      <c r="H26" s="370"/>
      <c r="I26" s="360"/>
      <c r="J26" s="361"/>
      <c r="K26" s="360"/>
      <c r="L26" s="361"/>
    </row>
    <row r="27" spans="1:12">
      <c r="A27" s="266">
        <f>Year1!A27</f>
        <v>0</v>
      </c>
      <c r="B27" s="201"/>
      <c r="C27" s="7"/>
      <c r="D27" s="79"/>
      <c r="E27" s="81"/>
      <c r="F27" s="300"/>
      <c r="G27" s="369">
        <f t="shared" si="0"/>
        <v>0</v>
      </c>
      <c r="H27" s="370"/>
      <c r="I27" s="360"/>
      <c r="J27" s="361"/>
      <c r="K27" s="360"/>
      <c r="L27" s="361"/>
    </row>
    <row r="28" spans="1:12">
      <c r="A28" s="90">
        <f>Year1!A28</f>
        <v>0</v>
      </c>
      <c r="B28" s="201"/>
      <c r="C28" s="7"/>
      <c r="D28" s="79"/>
      <c r="E28" s="81"/>
      <c r="F28" s="300"/>
      <c r="G28" s="369">
        <f t="shared" si="0"/>
        <v>0</v>
      </c>
      <c r="H28" s="370"/>
      <c r="I28" s="360"/>
      <c r="J28" s="361"/>
      <c r="K28" s="360"/>
      <c r="L28" s="361"/>
    </row>
    <row r="29" spans="1:12">
      <c r="A29" s="266">
        <f>Year1!A29</f>
        <v>0</v>
      </c>
      <c r="B29" s="201"/>
      <c r="C29" s="7"/>
      <c r="D29" s="79"/>
      <c r="E29" s="81"/>
      <c r="F29" s="300"/>
      <c r="G29" s="369">
        <f t="shared" si="0"/>
        <v>0</v>
      </c>
      <c r="H29" s="370"/>
      <c r="I29" s="360"/>
      <c r="J29" s="361"/>
      <c r="K29" s="360"/>
      <c r="L29" s="361"/>
    </row>
    <row r="30" spans="1:12">
      <c r="A30" s="90">
        <f>Year1!A30</f>
        <v>0</v>
      </c>
      <c r="B30" s="201"/>
      <c r="C30" s="7"/>
      <c r="D30" s="79"/>
      <c r="E30" s="81"/>
      <c r="F30" s="300"/>
      <c r="G30" s="375">
        <f t="shared" si="0"/>
        <v>0</v>
      </c>
      <c r="H30" s="376"/>
      <c r="I30" s="419"/>
      <c r="J30" s="420"/>
      <c r="K30" s="419"/>
      <c r="L30" s="420"/>
    </row>
    <row r="31" spans="1:12" ht="28.5">
      <c r="A31" s="348" t="s">
        <v>160</v>
      </c>
      <c r="B31" s="318" t="s">
        <v>109</v>
      </c>
      <c r="C31" s="353" t="s">
        <v>7</v>
      </c>
      <c r="D31" s="354" t="s">
        <v>95</v>
      </c>
      <c r="E31" s="356" t="s">
        <v>94</v>
      </c>
      <c r="F31" s="317" t="s">
        <v>96</v>
      </c>
      <c r="G31" s="371"/>
      <c r="H31" s="372"/>
      <c r="I31" s="346"/>
      <c r="J31" s="346"/>
      <c r="K31" s="346"/>
      <c r="L31" s="347"/>
    </row>
    <row r="32" spans="1:12">
      <c r="A32" s="90"/>
      <c r="B32" s="201"/>
      <c r="C32" s="7"/>
      <c r="D32" s="79"/>
      <c r="E32" s="81"/>
      <c r="F32" s="300"/>
      <c r="G32" s="373">
        <f t="shared" ref="G32:G39" si="1">IF(F32&gt;E32,"months requested cannot exceed term",IF(OR(D32="",E32=""),0,(D32/E32)*F32))</f>
        <v>0</v>
      </c>
      <c r="H32" s="374"/>
      <c r="I32" s="360"/>
      <c r="J32" s="364"/>
      <c r="K32" s="360"/>
      <c r="L32" s="361"/>
    </row>
    <row r="33" spans="1:12">
      <c r="A33" s="90"/>
      <c r="B33" s="201"/>
      <c r="C33" s="7"/>
      <c r="D33" s="79"/>
      <c r="E33" s="81"/>
      <c r="F33" s="300"/>
      <c r="G33" s="373">
        <f t="shared" si="1"/>
        <v>0</v>
      </c>
      <c r="H33" s="374"/>
      <c r="I33" s="344"/>
      <c r="J33" s="342"/>
      <c r="K33" s="344"/>
      <c r="L33" s="343"/>
    </row>
    <row r="34" spans="1:12">
      <c r="A34" s="90"/>
      <c r="B34" s="201"/>
      <c r="C34" s="7"/>
      <c r="D34" s="79"/>
      <c r="E34" s="81"/>
      <c r="F34" s="300"/>
      <c r="G34" s="369">
        <f t="shared" si="1"/>
        <v>0</v>
      </c>
      <c r="H34" s="370"/>
      <c r="I34" s="360"/>
      <c r="J34" s="364"/>
      <c r="K34" s="360"/>
      <c r="L34" s="361"/>
    </row>
    <row r="35" spans="1:12">
      <c r="A35" s="90"/>
      <c r="B35" s="201"/>
      <c r="C35" s="7"/>
      <c r="D35" s="79"/>
      <c r="E35" s="81"/>
      <c r="F35" s="300"/>
      <c r="G35" s="369">
        <f t="shared" si="1"/>
        <v>0</v>
      </c>
      <c r="H35" s="370"/>
      <c r="I35" s="360"/>
      <c r="J35" s="364"/>
      <c r="K35" s="360"/>
      <c r="L35" s="361"/>
    </row>
    <row r="36" spans="1:12">
      <c r="A36" s="90"/>
      <c r="B36" s="201"/>
      <c r="C36" s="7"/>
      <c r="D36" s="79"/>
      <c r="E36" s="81"/>
      <c r="F36" s="300"/>
      <c r="G36" s="369">
        <f t="shared" si="1"/>
        <v>0</v>
      </c>
      <c r="H36" s="370"/>
      <c r="I36" s="360"/>
      <c r="J36" s="364"/>
      <c r="K36" s="360"/>
      <c r="L36" s="361"/>
    </row>
    <row r="37" spans="1:12">
      <c r="A37" s="90"/>
      <c r="B37" s="201"/>
      <c r="C37" s="7"/>
      <c r="D37" s="79"/>
      <c r="E37" s="81"/>
      <c r="F37" s="300"/>
      <c r="G37" s="369">
        <f t="shared" si="1"/>
        <v>0</v>
      </c>
      <c r="H37" s="370"/>
      <c r="I37" s="360"/>
      <c r="J37" s="364"/>
      <c r="K37" s="360"/>
      <c r="L37" s="361"/>
    </row>
    <row r="38" spans="1:12">
      <c r="A38" s="90"/>
      <c r="B38" s="201"/>
      <c r="C38" s="7"/>
      <c r="D38" s="79"/>
      <c r="E38" s="81"/>
      <c r="F38" s="300"/>
      <c r="G38" s="369">
        <f t="shared" si="1"/>
        <v>0</v>
      </c>
      <c r="H38" s="370"/>
      <c r="I38" s="360"/>
      <c r="J38" s="364"/>
      <c r="K38" s="360"/>
      <c r="L38" s="361"/>
    </row>
    <row r="39" spans="1:12">
      <c r="A39" s="288"/>
      <c r="B39" s="289"/>
      <c r="C39" s="268"/>
      <c r="D39" s="269"/>
      <c r="E39" s="270"/>
      <c r="F39" s="301"/>
      <c r="G39" s="375">
        <f t="shared" si="1"/>
        <v>0</v>
      </c>
      <c r="H39" s="376"/>
      <c r="I39" s="360"/>
      <c r="J39" s="364"/>
      <c r="K39" s="360"/>
      <c r="L39" s="361"/>
    </row>
    <row r="40" spans="1:12" ht="28.5">
      <c r="A40" s="421"/>
      <c r="B40" s="422"/>
      <c r="C40" s="352" t="s">
        <v>12</v>
      </c>
      <c r="D40" s="354" t="s">
        <v>95</v>
      </c>
      <c r="E40" s="356" t="s">
        <v>94</v>
      </c>
      <c r="F40" s="317" t="s">
        <v>96</v>
      </c>
      <c r="G40" s="273"/>
      <c r="H40" s="273"/>
      <c r="I40" s="273"/>
      <c r="J40" s="273"/>
      <c r="K40" s="273"/>
      <c r="L40" s="274"/>
    </row>
    <row r="41" spans="1:12">
      <c r="A41" s="381" t="s">
        <v>9</v>
      </c>
      <c r="B41" s="382"/>
      <c r="C41" s="275"/>
      <c r="D41" s="275"/>
      <c r="E41" s="315"/>
      <c r="F41" s="277"/>
      <c r="G41" s="372"/>
      <c r="H41" s="372"/>
      <c r="I41" s="410"/>
      <c r="J41" s="410"/>
      <c r="K41" s="278"/>
      <c r="L41" s="265"/>
    </row>
    <row r="42" spans="1:12">
      <c r="A42" s="377" t="s">
        <v>154</v>
      </c>
      <c r="B42" s="378"/>
      <c r="C42" s="349"/>
      <c r="D42" s="284">
        <v>58608</v>
      </c>
      <c r="E42" s="271"/>
      <c r="F42" s="302"/>
      <c r="G42" s="373">
        <f t="shared" ref="G42:G45" si="2">IF(F42&gt;E42,"months requested cannot exceed term",IF(OR(D42="",E42=""),0,(D42/E42)*F42)*C42)</f>
        <v>0</v>
      </c>
      <c r="H42" s="374"/>
      <c r="I42" s="365"/>
      <c r="J42" s="366"/>
      <c r="K42" s="365"/>
      <c r="L42" s="366"/>
    </row>
    <row r="43" spans="1:12">
      <c r="A43" s="367" t="s">
        <v>155</v>
      </c>
      <c r="B43" s="368"/>
      <c r="C43" s="349"/>
      <c r="D43" s="284">
        <v>58608</v>
      </c>
      <c r="E43" s="88"/>
      <c r="F43" s="303"/>
      <c r="G43" s="369">
        <f t="shared" si="2"/>
        <v>0</v>
      </c>
      <c r="H43" s="370"/>
      <c r="I43" s="360"/>
      <c r="J43" s="361"/>
      <c r="K43" s="360"/>
      <c r="L43" s="361"/>
    </row>
    <row r="44" spans="1:12">
      <c r="A44" s="367" t="s">
        <v>156</v>
      </c>
      <c r="B44" s="368"/>
      <c r="C44" s="349"/>
      <c r="D44" s="284">
        <v>58608</v>
      </c>
      <c r="E44" s="88"/>
      <c r="F44" s="303"/>
      <c r="G44" s="369">
        <f t="shared" si="2"/>
        <v>0</v>
      </c>
      <c r="H44" s="370"/>
      <c r="I44" s="360"/>
      <c r="J44" s="361"/>
      <c r="K44" s="360"/>
      <c r="L44" s="361"/>
    </row>
    <row r="45" spans="1:12">
      <c r="A45" s="379" t="s">
        <v>157</v>
      </c>
      <c r="B45" s="380"/>
      <c r="C45" s="349"/>
      <c r="D45" s="284">
        <v>58608</v>
      </c>
      <c r="E45" s="281"/>
      <c r="F45" s="304"/>
      <c r="G45" s="375">
        <f t="shared" si="2"/>
        <v>0</v>
      </c>
      <c r="H45" s="376"/>
      <c r="I45" s="419"/>
      <c r="J45" s="420"/>
      <c r="K45" s="419"/>
      <c r="L45" s="420"/>
    </row>
    <row r="46" spans="1:12">
      <c r="A46" s="381" t="s">
        <v>10</v>
      </c>
      <c r="B46" s="382"/>
      <c r="C46" s="272"/>
      <c r="D46" s="282"/>
      <c r="E46" s="276"/>
      <c r="F46" s="277"/>
      <c r="G46" s="372"/>
      <c r="H46" s="372"/>
      <c r="I46" s="410"/>
      <c r="J46" s="410"/>
      <c r="K46" s="410"/>
      <c r="L46" s="411"/>
    </row>
    <row r="47" spans="1:12">
      <c r="A47" s="377" t="s">
        <v>154</v>
      </c>
      <c r="B47" s="378"/>
      <c r="C47" s="349"/>
      <c r="D47" s="284"/>
      <c r="E47" s="271"/>
      <c r="F47" s="302"/>
      <c r="G47" s="373">
        <f t="shared" ref="G47:G50" si="3">IF(F47&gt;E47,"months requested cannot exceed term",IF(OR(D47="",E47=""),0,(D47/E47)*F47)*C47)</f>
        <v>0</v>
      </c>
      <c r="H47" s="374"/>
      <c r="I47" s="365"/>
      <c r="J47" s="366"/>
      <c r="K47" s="365"/>
      <c r="L47" s="366"/>
    </row>
    <row r="48" spans="1:12">
      <c r="A48" s="367" t="s">
        <v>155</v>
      </c>
      <c r="B48" s="368"/>
      <c r="C48" s="349"/>
      <c r="D48" s="285"/>
      <c r="E48" s="88"/>
      <c r="F48" s="303"/>
      <c r="G48" s="369">
        <f t="shared" si="3"/>
        <v>0</v>
      </c>
      <c r="H48" s="370"/>
      <c r="I48" s="360"/>
      <c r="J48" s="361"/>
      <c r="K48" s="360"/>
      <c r="L48" s="361"/>
    </row>
    <row r="49" spans="1:12">
      <c r="A49" s="367" t="s">
        <v>156</v>
      </c>
      <c r="B49" s="368"/>
      <c r="C49" s="349"/>
      <c r="D49" s="285"/>
      <c r="E49" s="88"/>
      <c r="F49" s="303"/>
      <c r="G49" s="369">
        <f t="shared" si="3"/>
        <v>0</v>
      </c>
      <c r="H49" s="370"/>
      <c r="I49" s="360"/>
      <c r="J49" s="361"/>
      <c r="K49" s="360"/>
      <c r="L49" s="361"/>
    </row>
    <row r="50" spans="1:12">
      <c r="A50" s="379" t="s">
        <v>157</v>
      </c>
      <c r="B50" s="380"/>
      <c r="C50" s="349"/>
      <c r="D50" s="286"/>
      <c r="E50" s="281"/>
      <c r="F50" s="304"/>
      <c r="G50" s="375">
        <f t="shared" si="3"/>
        <v>0</v>
      </c>
      <c r="H50" s="376"/>
      <c r="I50" s="419"/>
      <c r="J50" s="420"/>
      <c r="K50" s="419"/>
      <c r="L50" s="420"/>
    </row>
    <row r="51" spans="1:12">
      <c r="A51" s="381" t="s">
        <v>76</v>
      </c>
      <c r="B51" s="382"/>
      <c r="C51" s="272"/>
      <c r="D51" s="282"/>
      <c r="E51" s="276"/>
      <c r="F51" s="277"/>
      <c r="G51" s="372"/>
      <c r="H51" s="372"/>
      <c r="I51" s="410"/>
      <c r="J51" s="410"/>
      <c r="K51" s="410"/>
      <c r="L51" s="411"/>
    </row>
    <row r="52" spans="1:12">
      <c r="A52" s="377" t="s">
        <v>154</v>
      </c>
      <c r="B52" s="378"/>
      <c r="C52" s="349"/>
      <c r="D52" s="284"/>
      <c r="E52" s="271"/>
      <c r="F52" s="302"/>
      <c r="G52" s="373">
        <f t="shared" ref="G52:G55" si="4">IF(F52&gt;E52,"months requested cannot exceed term",IF(OR(D52="",E52=""),0,(D52/E52)*F52)*C52)</f>
        <v>0</v>
      </c>
      <c r="H52" s="374"/>
      <c r="I52" s="365"/>
      <c r="J52" s="366"/>
      <c r="K52" s="365"/>
      <c r="L52" s="366"/>
    </row>
    <row r="53" spans="1:12">
      <c r="A53" s="367" t="s">
        <v>155</v>
      </c>
      <c r="B53" s="368"/>
      <c r="C53" s="349"/>
      <c r="D53" s="285"/>
      <c r="E53" s="88"/>
      <c r="F53" s="303"/>
      <c r="G53" s="369">
        <f t="shared" si="4"/>
        <v>0</v>
      </c>
      <c r="H53" s="370"/>
      <c r="I53" s="360"/>
      <c r="J53" s="361"/>
      <c r="K53" s="360"/>
      <c r="L53" s="361"/>
    </row>
    <row r="54" spans="1:12">
      <c r="A54" s="367" t="s">
        <v>156</v>
      </c>
      <c r="B54" s="368"/>
      <c r="C54" s="349"/>
      <c r="D54" s="285"/>
      <c r="E54" s="88"/>
      <c r="F54" s="303"/>
      <c r="G54" s="369">
        <f t="shared" si="4"/>
        <v>0</v>
      </c>
      <c r="H54" s="370"/>
      <c r="I54" s="360"/>
      <c r="J54" s="361"/>
      <c r="K54" s="360"/>
      <c r="L54" s="361"/>
    </row>
    <row r="55" spans="1:12">
      <c r="A55" s="367" t="s">
        <v>157</v>
      </c>
      <c r="B55" s="368"/>
      <c r="C55" s="349"/>
      <c r="D55" s="286"/>
      <c r="E55" s="281"/>
      <c r="F55" s="304"/>
      <c r="G55" s="369">
        <f t="shared" si="4"/>
        <v>0</v>
      </c>
      <c r="H55" s="370"/>
      <c r="I55" s="360"/>
      <c r="J55" s="361"/>
      <c r="K55" s="360"/>
      <c r="L55" s="361"/>
    </row>
    <row r="56" spans="1:12" ht="15">
      <c r="A56" s="425" t="s">
        <v>13</v>
      </c>
      <c r="B56" s="426"/>
      <c r="C56" s="75"/>
      <c r="D56" s="187"/>
      <c r="E56" s="187"/>
      <c r="F56" s="188"/>
      <c r="G56" s="427">
        <f>SUM(G23:H55)</f>
        <v>0</v>
      </c>
      <c r="H56" s="413"/>
      <c r="I56" s="412">
        <f>SUM(I23:J55)</f>
        <v>0</v>
      </c>
      <c r="J56" s="413"/>
      <c r="K56" s="412">
        <f>SUM(K23:L55)</f>
        <v>0</v>
      </c>
      <c r="L56" s="413"/>
    </row>
    <row r="57" spans="1:12" ht="15">
      <c r="A57" s="425" t="s">
        <v>14</v>
      </c>
      <c r="B57" s="426"/>
      <c r="C57" s="89" t="s">
        <v>15</v>
      </c>
      <c r="D57" s="287"/>
      <c r="E57" s="287"/>
      <c r="F57" s="287"/>
      <c r="G57" s="14"/>
      <c r="H57" s="14"/>
      <c r="I57" s="14"/>
      <c r="J57" s="14"/>
      <c r="K57" s="14"/>
      <c r="L57" s="15"/>
    </row>
    <row r="58" spans="1:12">
      <c r="A58" s="362" t="s">
        <v>8</v>
      </c>
      <c r="B58" s="363"/>
      <c r="C58" s="283">
        <v>0.24</v>
      </c>
      <c r="D58" s="118"/>
      <c r="E58" s="119"/>
      <c r="F58" s="120"/>
      <c r="G58" s="405">
        <f>SUM(G23:H30,G42:H45)*C58</f>
        <v>0</v>
      </c>
      <c r="H58" s="406"/>
      <c r="I58" s="414">
        <f>SUM(I23:J45)*C58</f>
        <v>0</v>
      </c>
      <c r="J58" s="406"/>
      <c r="K58" s="414">
        <f>SUM(K23:L45)*C58</f>
        <v>0</v>
      </c>
      <c r="L58" s="406"/>
    </row>
    <row r="59" spans="1:12">
      <c r="A59" s="362" t="s">
        <v>160</v>
      </c>
      <c r="B59" s="363"/>
      <c r="C59" s="123">
        <v>7.3999999999999996E-2</v>
      </c>
      <c r="D59" s="118"/>
      <c r="E59" s="119"/>
      <c r="F59" s="120"/>
      <c r="G59" s="407">
        <f>SUM(G32:H39)*C59</f>
        <v>0</v>
      </c>
      <c r="H59" s="408"/>
      <c r="I59" s="350"/>
      <c r="J59" s="351"/>
      <c r="K59" s="350"/>
      <c r="L59" s="351"/>
    </row>
    <row r="60" spans="1:12">
      <c r="A60" s="362" t="s">
        <v>10</v>
      </c>
      <c r="B60" s="363"/>
      <c r="C60" s="123">
        <v>7.0000000000000007E-2</v>
      </c>
      <c r="D60" s="118"/>
      <c r="E60" s="119"/>
      <c r="F60" s="120"/>
      <c r="G60" s="407">
        <f>SUM(G47:H50)*C60</f>
        <v>0</v>
      </c>
      <c r="H60" s="408"/>
      <c r="I60" s="409">
        <f>SUM(I47:J50)*C60</f>
        <v>0</v>
      </c>
      <c r="J60" s="408"/>
      <c r="K60" s="409">
        <f>SUM(K47:L50)*C60</f>
        <v>0</v>
      </c>
      <c r="L60" s="408"/>
    </row>
    <row r="61" spans="1:12">
      <c r="A61" s="362" t="s">
        <v>11</v>
      </c>
      <c r="B61" s="363"/>
      <c r="C61" s="358">
        <v>1.9E-2</v>
      </c>
      <c r="D61" s="118"/>
      <c r="E61" s="119"/>
      <c r="F61" s="120"/>
      <c r="G61" s="407">
        <f>SUM(G50:H53)*C61</f>
        <v>0</v>
      </c>
      <c r="H61" s="408"/>
      <c r="I61" s="345"/>
      <c r="J61" s="341"/>
      <c r="K61" s="345"/>
      <c r="L61" s="341"/>
    </row>
    <row r="62" spans="1:12" ht="15">
      <c r="A62" s="437" t="s">
        <v>163</v>
      </c>
      <c r="B62" s="438"/>
      <c r="C62" s="359"/>
      <c r="D62" s="119"/>
      <c r="E62" s="119"/>
      <c r="F62" s="120"/>
      <c r="G62" s="407">
        <f>SUM(G58:H61)</f>
        <v>0</v>
      </c>
      <c r="H62" s="408"/>
      <c r="I62" s="345"/>
      <c r="J62" s="341"/>
      <c r="K62" s="345"/>
      <c r="L62" s="341"/>
    </row>
    <row r="63" spans="1:12" ht="15">
      <c r="A63" s="428" t="s">
        <v>16</v>
      </c>
      <c r="B63" s="429"/>
      <c r="C63" s="498"/>
      <c r="D63" s="32"/>
      <c r="E63" s="33"/>
      <c r="F63" s="34"/>
      <c r="G63" s="407">
        <f>SUM(G56:H61)</f>
        <v>0</v>
      </c>
      <c r="H63" s="408"/>
      <c r="I63" s="409">
        <f>SUM(I56:J60)</f>
        <v>0</v>
      </c>
      <c r="J63" s="408"/>
      <c r="K63" s="409">
        <f>SUM(K56:L60)</f>
        <v>0</v>
      </c>
      <c r="L63" s="408"/>
    </row>
    <row r="64" spans="1:12" ht="15">
      <c r="A64" s="428" t="s">
        <v>17</v>
      </c>
      <c r="B64" s="429"/>
      <c r="C64" s="499"/>
      <c r="D64" s="32"/>
      <c r="E64" s="33"/>
      <c r="F64" s="34"/>
      <c r="G64" s="460">
        <f>SUM(G65:H66)</f>
        <v>0</v>
      </c>
      <c r="H64" s="460"/>
      <c r="I64" s="460">
        <f t="shared" ref="I64" si="5">SUM(I65:J66)</f>
        <v>0</v>
      </c>
      <c r="J64" s="460"/>
      <c r="K64" s="460">
        <f t="shared" ref="K64" si="6">SUM(K65:L66)</f>
        <v>0</v>
      </c>
      <c r="L64" s="460"/>
    </row>
    <row r="65" spans="1:12">
      <c r="A65" s="362" t="s">
        <v>158</v>
      </c>
      <c r="B65" s="363"/>
      <c r="C65" s="499"/>
      <c r="D65" s="32"/>
      <c r="E65" s="33"/>
      <c r="F65" s="34"/>
      <c r="G65" s="360"/>
      <c r="H65" s="361"/>
      <c r="I65" s="259"/>
      <c r="J65" s="260"/>
      <c r="K65" s="259"/>
      <c r="L65" s="260"/>
    </row>
    <row r="66" spans="1:12">
      <c r="A66" s="362" t="s">
        <v>159</v>
      </c>
      <c r="B66" s="363"/>
      <c r="C66" s="499"/>
      <c r="D66" s="32"/>
      <c r="E66" s="33"/>
      <c r="F66" s="34"/>
      <c r="G66" s="360"/>
      <c r="H66" s="361"/>
      <c r="I66" s="259"/>
      <c r="J66" s="260"/>
      <c r="K66" s="259"/>
      <c r="L66" s="260"/>
    </row>
    <row r="67" spans="1:12" ht="15">
      <c r="A67" s="428" t="s">
        <v>18</v>
      </c>
      <c r="B67" s="429"/>
      <c r="C67" s="499"/>
      <c r="D67" s="32"/>
      <c r="E67" s="33"/>
      <c r="F67" s="34"/>
      <c r="G67" s="364"/>
      <c r="H67" s="361"/>
      <c r="I67" s="360"/>
      <c r="J67" s="361"/>
      <c r="K67" s="360"/>
      <c r="L67" s="361"/>
    </row>
    <row r="68" spans="1:12" ht="15">
      <c r="A68" s="428" t="s">
        <v>19</v>
      </c>
      <c r="B68" s="429"/>
      <c r="C68" s="499"/>
      <c r="D68" s="32"/>
      <c r="E68" s="33"/>
      <c r="F68" s="34"/>
      <c r="G68" s="364"/>
      <c r="H68" s="361"/>
      <c r="I68" s="360"/>
      <c r="J68" s="361"/>
      <c r="K68" s="360"/>
      <c r="L68" s="361"/>
    </row>
    <row r="69" spans="1:12" ht="15">
      <c r="A69" s="428" t="s">
        <v>20</v>
      </c>
      <c r="B69" s="429"/>
      <c r="C69" s="499"/>
      <c r="D69" s="32"/>
      <c r="E69" s="33"/>
      <c r="F69" s="34"/>
      <c r="G69" s="20"/>
      <c r="H69" s="20"/>
      <c r="I69" s="20"/>
      <c r="J69" s="20"/>
      <c r="K69" s="20"/>
      <c r="L69" s="21"/>
    </row>
    <row r="70" spans="1:12">
      <c r="A70" s="362" t="s">
        <v>80</v>
      </c>
      <c r="B70" s="363"/>
      <c r="C70" s="499"/>
      <c r="D70" s="32"/>
      <c r="E70" s="33"/>
      <c r="F70" s="34"/>
      <c r="G70" s="496">
        <f>SUM(C86:C92)</f>
        <v>0</v>
      </c>
      <c r="H70" s="497"/>
      <c r="I70" s="360"/>
      <c r="J70" s="361"/>
      <c r="K70" s="360"/>
      <c r="L70" s="361"/>
    </row>
    <row r="71" spans="1:12">
      <c r="A71" s="362" t="s">
        <v>22</v>
      </c>
      <c r="B71" s="363"/>
      <c r="C71" s="499"/>
      <c r="D71" s="32"/>
      <c r="E71" s="33"/>
      <c r="F71" s="34"/>
      <c r="G71" s="364"/>
      <c r="H71" s="361"/>
      <c r="I71" s="360"/>
      <c r="J71" s="361"/>
      <c r="K71" s="360"/>
      <c r="L71" s="361"/>
    </row>
    <row r="72" spans="1:12">
      <c r="A72" s="362" t="s">
        <v>23</v>
      </c>
      <c r="B72" s="363"/>
      <c r="C72" s="499"/>
      <c r="D72" s="32"/>
      <c r="E72" s="33"/>
      <c r="F72" s="34"/>
      <c r="G72" s="364"/>
      <c r="H72" s="361"/>
      <c r="I72" s="360"/>
      <c r="J72" s="361"/>
      <c r="K72" s="360"/>
      <c r="L72" s="361"/>
    </row>
    <row r="73" spans="1:12" ht="15">
      <c r="A73" s="428" t="s">
        <v>162</v>
      </c>
      <c r="B73" s="429"/>
      <c r="C73" s="499"/>
      <c r="D73" s="32"/>
      <c r="E73" s="33"/>
      <c r="F73" s="34"/>
      <c r="G73" s="364"/>
      <c r="H73" s="361"/>
      <c r="I73" s="360"/>
      <c r="J73" s="361"/>
      <c r="K73" s="360"/>
      <c r="L73" s="361"/>
    </row>
    <row r="74" spans="1:12" ht="15">
      <c r="A74" s="428" t="s">
        <v>24</v>
      </c>
      <c r="B74" s="441"/>
      <c r="C74" s="499"/>
      <c r="D74" s="32"/>
      <c r="E74" s="33"/>
      <c r="F74" s="34"/>
      <c r="G74" s="364"/>
      <c r="H74" s="361"/>
      <c r="I74" s="360"/>
      <c r="J74" s="361"/>
      <c r="K74" s="360"/>
      <c r="L74" s="361"/>
    </row>
    <row r="75" spans="1:12" ht="15">
      <c r="A75" s="428" t="s">
        <v>25</v>
      </c>
      <c r="B75" s="429"/>
      <c r="C75" s="499"/>
      <c r="D75" s="32"/>
      <c r="E75" s="33"/>
      <c r="F75" s="34"/>
      <c r="G75" s="364"/>
      <c r="H75" s="361"/>
      <c r="I75" s="360"/>
      <c r="J75" s="361"/>
      <c r="K75" s="360"/>
      <c r="L75" s="361"/>
    </row>
    <row r="76" spans="1:12" ht="15">
      <c r="A76" s="428" t="s">
        <v>26</v>
      </c>
      <c r="B76" s="429"/>
      <c r="C76" s="499"/>
      <c r="D76" s="32"/>
      <c r="E76" s="33"/>
      <c r="F76" s="34"/>
      <c r="G76" s="364"/>
      <c r="H76" s="361"/>
      <c r="I76" s="360"/>
      <c r="J76" s="361"/>
      <c r="K76" s="360"/>
      <c r="L76" s="361"/>
    </row>
    <row r="77" spans="1:12" ht="15">
      <c r="A77" s="428" t="s">
        <v>27</v>
      </c>
      <c r="B77" s="429"/>
      <c r="C77" s="500"/>
      <c r="D77" s="35"/>
      <c r="E77" s="36"/>
      <c r="F77" s="37"/>
      <c r="G77" s="407">
        <f>G63+G64+G67+G68+G70+G71+G72+G73+G74+G75+G76</f>
        <v>0</v>
      </c>
      <c r="H77" s="408"/>
      <c r="I77" s="407">
        <f t="shared" ref="I77" si="7">I63+I64+I67+I68+I70+I71+I72+I73+I74+I75+I76</f>
        <v>0</v>
      </c>
      <c r="J77" s="408"/>
      <c r="K77" s="407">
        <f t="shared" ref="K77" si="8">K63+K64+K67+K68+K70+K71+K72+K73+K74+K75+K76</f>
        <v>0</v>
      </c>
      <c r="L77" s="408"/>
    </row>
    <row r="78" spans="1:12" ht="15">
      <c r="A78" s="319"/>
      <c r="B78" s="320"/>
      <c r="C78" s="16" t="s">
        <v>29</v>
      </c>
      <c r="D78" s="89"/>
      <c r="E78" s="89"/>
      <c r="F78" s="89"/>
      <c r="G78" s="19"/>
      <c r="H78" s="20"/>
      <c r="I78" s="20"/>
      <c r="J78" s="20"/>
      <c r="K78" s="20"/>
      <c r="L78" s="21"/>
    </row>
    <row r="79" spans="1:12" ht="15">
      <c r="A79" s="428" t="s">
        <v>28</v>
      </c>
      <c r="B79" s="429"/>
      <c r="C79" s="181">
        <f>IF(OR(B12="Select",B13="Select",G12="Select"),0,IF((AND(B12="Research",B13="On Campus",G12="No")),52%,IF((AND(B12="Instruction",B13="On Campus", G12="No")),56%,IF((AND(B12="Other",B13="On Campus", G12="No")),32.5%,IF(AND(B13="Off Campus",G12="No"),26%,IF(G12="Yes",G13))))))</f>
        <v>0</v>
      </c>
      <c r="D79" s="182"/>
      <c r="E79" s="182"/>
      <c r="F79" s="182"/>
      <c r="G79" s="409">
        <f>C79*B80</f>
        <v>0</v>
      </c>
      <c r="H79" s="408"/>
      <c r="I79" s="409">
        <f>C79*I77</f>
        <v>0</v>
      </c>
      <c r="J79" s="408"/>
      <c r="K79" s="409">
        <f>C79*K77</f>
        <v>0</v>
      </c>
      <c r="L79" s="408"/>
    </row>
    <row r="80" spans="1:12">
      <c r="A80" s="65" t="s">
        <v>30</v>
      </c>
      <c r="B80" s="185">
        <f>IF(AND(G12="No",(Year1!G70+Year2!G70+Year3!G70+Year4!G70+Year5!G70)&lt;=25000),G77-G73-G74-G75,IF(AND(G12="No",(Year1!G70+Year2!G70+Year3!G70+Year4!G70+Year5!G70)&gt;25000),G77-G70+SUM(G86:G92)-G73-G74-G75,IF((G12="Yes"),G77,)))</f>
        <v>0</v>
      </c>
      <c r="C80" s="29"/>
      <c r="D80" s="30"/>
      <c r="E80" s="30"/>
      <c r="F80" s="31"/>
      <c r="G80" s="20"/>
      <c r="H80" s="20"/>
      <c r="I80" s="20"/>
      <c r="J80" s="20"/>
      <c r="K80" s="20"/>
      <c r="L80" s="21"/>
    </row>
    <row r="81" spans="1:12" ht="15">
      <c r="A81" s="425" t="s">
        <v>31</v>
      </c>
      <c r="B81" s="426"/>
      <c r="C81" s="75"/>
      <c r="D81" s="187"/>
      <c r="E81" s="187"/>
      <c r="F81" s="188"/>
      <c r="G81" s="407">
        <f>G77+G79</f>
        <v>0</v>
      </c>
      <c r="H81" s="408"/>
      <c r="I81" s="409">
        <f>I77+I79</f>
        <v>0</v>
      </c>
      <c r="J81" s="408"/>
      <c r="K81" s="409">
        <f>K77+K79</f>
        <v>0</v>
      </c>
      <c r="L81" s="408"/>
    </row>
    <row r="82" spans="1:12">
      <c r="A82" s="23"/>
      <c r="B82" s="24"/>
      <c r="C82" s="102"/>
      <c r="D82" s="102"/>
      <c r="E82" s="102"/>
      <c r="F82" s="102"/>
      <c r="G82" s="102"/>
      <c r="H82" s="102"/>
      <c r="I82" s="102"/>
      <c r="J82" s="102"/>
      <c r="K82" s="102"/>
      <c r="L82" s="25"/>
    </row>
    <row r="83" spans="1:12">
      <c r="A83" s="321"/>
      <c r="B83" s="322"/>
      <c r="C83" s="331"/>
      <c r="D83" s="331"/>
      <c r="E83" s="331"/>
      <c r="F83" s="331"/>
      <c r="G83" s="331"/>
      <c r="H83" s="102"/>
      <c r="I83" s="102"/>
      <c r="J83" s="102"/>
      <c r="K83" s="102"/>
      <c r="L83" s="25"/>
    </row>
    <row r="84" spans="1:12">
      <c r="A84" s="490" t="s">
        <v>52</v>
      </c>
      <c r="B84" s="491"/>
      <c r="C84" s="332"/>
      <c r="D84" s="332"/>
      <c r="E84" s="332"/>
      <c r="F84" s="332"/>
      <c r="G84" s="332"/>
      <c r="H84" s="102"/>
      <c r="I84" s="102"/>
      <c r="J84" s="102"/>
      <c r="K84" s="102"/>
      <c r="L84" s="25"/>
    </row>
    <row r="85" spans="1:12">
      <c r="A85" s="326" t="s">
        <v>53</v>
      </c>
      <c r="B85" s="327"/>
      <c r="C85" s="324" t="s">
        <v>3</v>
      </c>
      <c r="D85" s="328"/>
      <c r="E85" s="328"/>
      <c r="F85" s="328"/>
      <c r="G85" s="76" t="s">
        <v>5</v>
      </c>
      <c r="H85" s="29"/>
      <c r="I85" s="30"/>
      <c r="J85" s="30"/>
      <c r="K85" s="30"/>
      <c r="L85" s="31"/>
    </row>
    <row r="86" spans="1:12">
      <c r="A86" s="469">
        <f>Year1!A86</f>
        <v>0</v>
      </c>
      <c r="B86" s="470"/>
      <c r="C86" s="103"/>
      <c r="D86" s="97"/>
      <c r="E86" s="98"/>
      <c r="F86" s="99"/>
      <c r="G86" s="94">
        <f>IF(AND(C86&gt;0,Year1!C86+Year2!C86+Year3!C86+Year4!C86+Year5!C86&gt;25000),(25000-(Year1!G86+Year2!G86+Year3!G86+Year4!G86)),C86)</f>
        <v>0</v>
      </c>
      <c r="H86" s="32"/>
      <c r="I86" s="33"/>
      <c r="J86" s="33"/>
      <c r="K86" s="33"/>
      <c r="L86" s="34"/>
    </row>
    <row r="87" spans="1:12">
      <c r="A87" s="469">
        <f>Year1!A87</f>
        <v>0</v>
      </c>
      <c r="B87" s="470"/>
      <c r="C87" s="103"/>
      <c r="D87" s="100"/>
      <c r="E87" s="96"/>
      <c r="F87" s="101"/>
      <c r="G87" s="94">
        <f>IF(AND(C87&gt;0,Year1!C87+Year2!C87+Year3!C87+Year4!C87+Year5!C87&gt;25000),(25000-(Year1!G87+Year2!G87+Year3!G87+Year4!G87)),C87)</f>
        <v>0</v>
      </c>
      <c r="H87" s="32"/>
      <c r="I87" s="33"/>
      <c r="J87" s="33"/>
      <c r="K87" s="33"/>
      <c r="L87" s="34"/>
    </row>
    <row r="88" spans="1:12">
      <c r="A88" s="469">
        <f>Year1!A88</f>
        <v>0</v>
      </c>
      <c r="B88" s="470"/>
      <c r="C88" s="103">
        <v>0</v>
      </c>
      <c r="D88" s="100"/>
      <c r="E88" s="96"/>
      <c r="F88" s="101"/>
      <c r="G88" s="94">
        <f>IF(AND(C88&gt;0,Year1!C88+Year2!C88+Year3!C88+Year4!C88+Year5!C88&gt;25000),(25000-(Year1!G88+Year2!G88+Year3!G88+Year4!G88)),C88)</f>
        <v>0</v>
      </c>
      <c r="H88" s="32"/>
      <c r="I88" s="33"/>
      <c r="J88" s="33"/>
      <c r="K88" s="33"/>
      <c r="L88" s="34"/>
    </row>
    <row r="89" spans="1:12">
      <c r="A89" s="488">
        <f>Year1!A89</f>
        <v>0</v>
      </c>
      <c r="B89" s="470"/>
      <c r="C89" s="103"/>
      <c r="D89" s="100"/>
      <c r="E89" s="96"/>
      <c r="F89" s="101"/>
      <c r="G89" s="94">
        <f>IF(AND(C89&gt;0,Year1!C89+Year2!C89+Year3!C89+Year4!C89+Year5!C89&gt;25000),(25000-(Year1!G89+Year2!G89+Year3!G89+Year4!G89)),C89)</f>
        <v>0</v>
      </c>
      <c r="H89" s="32"/>
      <c r="I89" s="33"/>
      <c r="J89" s="33"/>
      <c r="K89" s="33"/>
      <c r="L89" s="34"/>
    </row>
    <row r="90" spans="1:12">
      <c r="A90" s="469">
        <f>Year1!A90</f>
        <v>0</v>
      </c>
      <c r="B90" s="470"/>
      <c r="C90" s="74"/>
      <c r="D90" s="32"/>
      <c r="E90" s="33"/>
      <c r="F90" s="34"/>
      <c r="G90" s="94">
        <f>IF(AND(C90&gt;0,Year1!C90+Year2!C90+Year3!C90+Year4!C90+Year5!C90&gt;25000),(25000-(Year1!G90+Year2!G90+Year3!G90+Year4!G90)),C90)</f>
        <v>0</v>
      </c>
      <c r="H90" s="32"/>
      <c r="I90" s="33"/>
      <c r="J90" s="33"/>
      <c r="K90" s="33"/>
      <c r="L90" s="34"/>
    </row>
    <row r="91" spans="1:12">
      <c r="A91" s="469">
        <f>Year1!A91</f>
        <v>0</v>
      </c>
      <c r="B91" s="470"/>
      <c r="C91" s="74"/>
      <c r="D91" s="32"/>
      <c r="E91" s="33"/>
      <c r="F91" s="34"/>
      <c r="G91" s="94">
        <f>IF(AND(C91&gt;0,Year1!C91+Year2!C91+Year3!C91+Year4!C91+Year5!C91&gt;25000),(25000-(Year1!G91+Year2!G91+Year3!G91+Year4!G91)),C91)</f>
        <v>0</v>
      </c>
      <c r="H91" s="32"/>
      <c r="I91" s="33"/>
      <c r="J91" s="33"/>
      <c r="K91" s="33"/>
      <c r="L91" s="34"/>
    </row>
    <row r="92" spans="1:12">
      <c r="A92" s="469">
        <f>Year1!A92</f>
        <v>0</v>
      </c>
      <c r="B92" s="470"/>
      <c r="C92" s="74"/>
      <c r="D92" s="35"/>
      <c r="E92" s="36"/>
      <c r="F92" s="37"/>
      <c r="G92" s="94">
        <f>IF(AND(C92&gt;0,Year1!C92+Year2!C92+Year3!C92+Year4!C92+Year5!C92&gt;25000),(25000-(Year1!G92+Year2!G92+Year3!G92+Year4!G92)),C92)</f>
        <v>0</v>
      </c>
      <c r="H92" s="35"/>
      <c r="I92" s="36"/>
      <c r="J92" s="36"/>
      <c r="K92" s="36"/>
      <c r="L92" s="37"/>
    </row>
  </sheetData>
  <sheetProtection algorithmName="SHA-512" hashValue="Xk3J9lVX87JzoPf/9Tm4bN1Ar7qwbr4S+ulfyRE6CJHN4QjQHvv4geufqyObc8Nz0Dnde4Z5yu6oIUrNyhws3Q==" saltValue="1rYWfwtDFEE5rVMgW9gTHA==" spinCount="100000" sheet="1" selectLockedCells="1"/>
  <mergeCells count="221">
    <mergeCell ref="A61:B61"/>
    <mergeCell ref="G61:H61"/>
    <mergeCell ref="A62:B62"/>
    <mergeCell ref="G62:H62"/>
    <mergeCell ref="N1:T3"/>
    <mergeCell ref="A91:B91"/>
    <mergeCell ref="A92:B92"/>
    <mergeCell ref="A88:B88"/>
    <mergeCell ref="A89:B89"/>
    <mergeCell ref="A90:B90"/>
    <mergeCell ref="A84:B84"/>
    <mergeCell ref="A86:B86"/>
    <mergeCell ref="A87:B87"/>
    <mergeCell ref="B5:L5"/>
    <mergeCell ref="J12:K12"/>
    <mergeCell ref="J13:K13"/>
    <mergeCell ref="C14:G14"/>
    <mergeCell ref="I14:J14"/>
    <mergeCell ref="G20:H20"/>
    <mergeCell ref="I20:J20"/>
    <mergeCell ref="K20:L20"/>
    <mergeCell ref="J15:K15"/>
    <mergeCell ref="I21:J21"/>
    <mergeCell ref="K21:L21"/>
    <mergeCell ref="G23:H23"/>
    <mergeCell ref="I23:J23"/>
    <mergeCell ref="K23:L23"/>
    <mergeCell ref="G24:H24"/>
    <mergeCell ref="I24:J24"/>
    <mergeCell ref="K24:L24"/>
    <mergeCell ref="B21:B22"/>
    <mergeCell ref="G25:H25"/>
    <mergeCell ref="I25:J25"/>
    <mergeCell ref="K25:L25"/>
    <mergeCell ref="G26:H26"/>
    <mergeCell ref="I26:J26"/>
    <mergeCell ref="K26:L26"/>
    <mergeCell ref="G27:H27"/>
    <mergeCell ref="I27:J27"/>
    <mergeCell ref="K27:L27"/>
    <mergeCell ref="G28:H28"/>
    <mergeCell ref="I28:J28"/>
    <mergeCell ref="K28:L28"/>
    <mergeCell ref="G29:H29"/>
    <mergeCell ref="I29:J29"/>
    <mergeCell ref="K29:L29"/>
    <mergeCell ref="G30:H30"/>
    <mergeCell ref="I30:J30"/>
    <mergeCell ref="K30:L30"/>
    <mergeCell ref="A40:B40"/>
    <mergeCell ref="A41:B41"/>
    <mergeCell ref="G41:H41"/>
    <mergeCell ref="I41:J41"/>
    <mergeCell ref="G31:H31"/>
    <mergeCell ref="G32:H32"/>
    <mergeCell ref="G33:H33"/>
    <mergeCell ref="G34:H34"/>
    <mergeCell ref="G35:H35"/>
    <mergeCell ref="G36:H36"/>
    <mergeCell ref="G37:H37"/>
    <mergeCell ref="G38:H38"/>
    <mergeCell ref="G39:H39"/>
    <mergeCell ref="I32:J32"/>
    <mergeCell ref="K32:L32"/>
    <mergeCell ref="I34:J34"/>
    <mergeCell ref="K34:L34"/>
    <mergeCell ref="I35:J35"/>
    <mergeCell ref="I46:J46"/>
    <mergeCell ref="K46:L46"/>
    <mergeCell ref="A58:B58"/>
    <mergeCell ref="G58:H58"/>
    <mergeCell ref="I58:J58"/>
    <mergeCell ref="K58:L58"/>
    <mergeCell ref="A59:B59"/>
    <mergeCell ref="G59:H59"/>
    <mergeCell ref="A50:B50"/>
    <mergeCell ref="I50:J50"/>
    <mergeCell ref="K50:L50"/>
    <mergeCell ref="K55:L55"/>
    <mergeCell ref="G54:H54"/>
    <mergeCell ref="G55:H55"/>
    <mergeCell ref="A60:B60"/>
    <mergeCell ref="G60:H60"/>
    <mergeCell ref="I60:J60"/>
    <mergeCell ref="K60:L60"/>
    <mergeCell ref="A51:B51"/>
    <mergeCell ref="G51:H51"/>
    <mergeCell ref="I51:J51"/>
    <mergeCell ref="K51:L51"/>
    <mergeCell ref="A56:B56"/>
    <mergeCell ref="G56:H56"/>
    <mergeCell ref="I56:J56"/>
    <mergeCell ref="K56:L56"/>
    <mergeCell ref="A57:B57"/>
    <mergeCell ref="A52:B52"/>
    <mergeCell ref="A53:B53"/>
    <mergeCell ref="A54:B54"/>
    <mergeCell ref="A55:B55"/>
    <mergeCell ref="I52:J52"/>
    <mergeCell ref="K52:L52"/>
    <mergeCell ref="I53:J53"/>
    <mergeCell ref="I54:J54"/>
    <mergeCell ref="I55:J55"/>
    <mergeCell ref="K53:L53"/>
    <mergeCell ref="K54:L54"/>
    <mergeCell ref="K64:L64"/>
    <mergeCell ref="A67:B67"/>
    <mergeCell ref="G67:H67"/>
    <mergeCell ref="I67:J67"/>
    <mergeCell ref="K67:L67"/>
    <mergeCell ref="I63:J63"/>
    <mergeCell ref="C63:C77"/>
    <mergeCell ref="G63:H63"/>
    <mergeCell ref="A73:B73"/>
    <mergeCell ref="K73:L73"/>
    <mergeCell ref="A69:B69"/>
    <mergeCell ref="A71:B71"/>
    <mergeCell ref="G71:H71"/>
    <mergeCell ref="G73:H73"/>
    <mergeCell ref="I71:J71"/>
    <mergeCell ref="K71:L71"/>
    <mergeCell ref="K68:L68"/>
    <mergeCell ref="A68:B68"/>
    <mergeCell ref="G68:H68"/>
    <mergeCell ref="I68:J68"/>
    <mergeCell ref="A63:B63"/>
    <mergeCell ref="A64:B64"/>
    <mergeCell ref="A65:B65"/>
    <mergeCell ref="A66:B66"/>
    <mergeCell ref="C13:F13"/>
    <mergeCell ref="A1:L3"/>
    <mergeCell ref="A79:B79"/>
    <mergeCell ref="G79:H79"/>
    <mergeCell ref="I79:J79"/>
    <mergeCell ref="K79:L79"/>
    <mergeCell ref="A74:B74"/>
    <mergeCell ref="G74:H74"/>
    <mergeCell ref="I74:J74"/>
    <mergeCell ref="K74:L74"/>
    <mergeCell ref="A75:B75"/>
    <mergeCell ref="G75:H75"/>
    <mergeCell ref="I75:J75"/>
    <mergeCell ref="K75:L75"/>
    <mergeCell ref="G76:H76"/>
    <mergeCell ref="I76:J76"/>
    <mergeCell ref="K76:L76"/>
    <mergeCell ref="A70:B70"/>
    <mergeCell ref="G70:H70"/>
    <mergeCell ref="I70:J70"/>
    <mergeCell ref="K70:L70"/>
    <mergeCell ref="K63:L63"/>
    <mergeCell ref="G64:H64"/>
    <mergeCell ref="I64:J64"/>
    <mergeCell ref="A81:B81"/>
    <mergeCell ref="G81:H81"/>
    <mergeCell ref="I81:J81"/>
    <mergeCell ref="K81:L81"/>
    <mergeCell ref="A76:B76"/>
    <mergeCell ref="C7:G7"/>
    <mergeCell ref="C8:G8"/>
    <mergeCell ref="C9:G9"/>
    <mergeCell ref="H7:J7"/>
    <mergeCell ref="H8:J8"/>
    <mergeCell ref="H9:J9"/>
    <mergeCell ref="K7:L7"/>
    <mergeCell ref="K8:L8"/>
    <mergeCell ref="K9:L9"/>
    <mergeCell ref="A77:B77"/>
    <mergeCell ref="G77:H77"/>
    <mergeCell ref="I77:J77"/>
    <mergeCell ref="K77:L77"/>
    <mergeCell ref="I73:J73"/>
    <mergeCell ref="A72:B72"/>
    <mergeCell ref="G72:H72"/>
    <mergeCell ref="I72:J72"/>
    <mergeCell ref="K72:L72"/>
    <mergeCell ref="C12:F12"/>
    <mergeCell ref="K35:L35"/>
    <mergeCell ref="I36:J36"/>
    <mergeCell ref="K36:L36"/>
    <mergeCell ref="I37:J37"/>
    <mergeCell ref="K37:L37"/>
    <mergeCell ref="I38:J38"/>
    <mergeCell ref="K38:L38"/>
    <mergeCell ref="I39:J39"/>
    <mergeCell ref="K39:L39"/>
    <mergeCell ref="A42:B42"/>
    <mergeCell ref="A43:B43"/>
    <mergeCell ref="A44:B44"/>
    <mergeCell ref="A45:B45"/>
    <mergeCell ref="A47:B47"/>
    <mergeCell ref="A48:B48"/>
    <mergeCell ref="A49:B49"/>
    <mergeCell ref="I42:J42"/>
    <mergeCell ref="K42:L42"/>
    <mergeCell ref="I43:J43"/>
    <mergeCell ref="K43:L43"/>
    <mergeCell ref="I44:J44"/>
    <mergeCell ref="K44:L44"/>
    <mergeCell ref="I45:J45"/>
    <mergeCell ref="K45:L45"/>
    <mergeCell ref="I47:J47"/>
    <mergeCell ref="K47:L47"/>
    <mergeCell ref="I48:J48"/>
    <mergeCell ref="I49:J49"/>
    <mergeCell ref="K48:L48"/>
    <mergeCell ref="K49:L49"/>
    <mergeCell ref="G42:H42"/>
    <mergeCell ref="A46:B46"/>
    <mergeCell ref="G46:H46"/>
    <mergeCell ref="G65:H65"/>
    <mergeCell ref="G66:H66"/>
    <mergeCell ref="G43:H43"/>
    <mergeCell ref="G44:H44"/>
    <mergeCell ref="G45:H45"/>
    <mergeCell ref="G47:H47"/>
    <mergeCell ref="G48:H48"/>
    <mergeCell ref="G49:H49"/>
    <mergeCell ref="G50:H50"/>
    <mergeCell ref="G52:H52"/>
    <mergeCell ref="G53:H53"/>
  </mergeCells>
  <conditionalFormatting sqref="K14">
    <cfRule type="cellIs" dxfId="5" priority="24" stopIfTrue="1" operator="greaterThan">
      <formula>0.05</formula>
    </cfRule>
  </conditionalFormatting>
  <conditionalFormatting sqref="C79:F79">
    <cfRule type="expression" priority="14" stopIfTrue="1">
      <formula>"If(B13 = ""Off Campus"", 26%)"</formula>
    </cfRule>
  </conditionalFormatting>
  <conditionalFormatting sqref="C79:F79">
    <cfRule type="expression" priority="13" stopIfTrue="1">
      <formula>"If(B13 = ""Off Campus"", 26%)"</formula>
    </cfRule>
  </conditionalFormatting>
  <conditionalFormatting sqref="C79:F79">
    <cfRule type="expression" priority="12" stopIfTrue="1">
      <formula>"If(B13 = ""Off Campus"", 26%)"</formula>
    </cfRule>
  </conditionalFormatting>
  <conditionalFormatting sqref="G41:H55 G23:H39">
    <cfRule type="beginsWith" dxfId="4" priority="1" operator="beginsWith" text="months">
      <formula>LEFT(G23,LEN("months"))="months"</formula>
    </cfRule>
  </conditionalFormatting>
  <conditionalFormatting sqref="C23:C30 C32:C39">
    <cfRule type="cellIs" dxfId="3" priority="2" stopIfTrue="1" operator="greaterThan">
      <formula>0.2</formula>
    </cfRule>
    <cfRule type="cellIs" dxfId="2" priority="4" stopIfTrue="1" operator="greaterThan">
      <formula>30</formula>
    </cfRule>
  </conditionalFormatting>
  <conditionalFormatting sqref="C23:C30 C32:C39">
    <cfRule type="cellIs" dxfId="1" priority="3" stopIfTrue="1" operator="greaterThan">
      <formula>0.3</formula>
    </cfRule>
  </conditionalFormatting>
  <dataValidations count="3">
    <dataValidation type="decimal" allowBlank="1" showInputMessage="1" showErrorMessage="1" errorTitle="Months Requested" error="Months requested cannot exceed 12" sqref="F41:F55" xr:uid="{A6E9EEEC-6867-4DBF-A86D-6C1821CBFEB4}">
      <formula1>0.1</formula1>
      <formula2>12</formula2>
    </dataValidation>
    <dataValidation type="decimal" allowBlank="1" showInputMessage="1" showErrorMessage="1" errorTitle="Appointment Term" error="Appointment term cannot exceed 12 months" sqref="E41:E55 E23:E30 E32:E39" xr:uid="{2A31D00C-1C50-4C51-A515-0F543D9E3A13}">
      <formula1>1</formula1>
      <formula2>12</formula2>
    </dataValidation>
    <dataValidation type="decimal" allowBlank="1" showInputMessage="1" showErrorMessage="1" errorTitle="Month Requested" error="Months requested cannot exceed 12" sqref="F23:F30 F32:F39" xr:uid="{8AE3AE7B-64AC-4274-A9E5-D05A2D1D2C7D}">
      <formula1>0.1</formula1>
      <formula2>12</formula2>
    </dataValidation>
  </dataValidations>
  <pageMargins left="0.7" right="0.7" top="0.3" bottom="0.3" header="0.3" footer="0.3"/>
  <pageSetup scale="58" orientation="portrait" r:id="rId1"/>
  <ignoredErrors>
    <ignoredError sqref="B12:B13 B15:B17 G12:G1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F1B1FB-DA52-4445-ABE3-8CF17D975984}">
          <x14:formula1>
            <xm:f>'Drop-Downs'!$A$16:$A$19</xm:f>
          </x14:formula1>
          <xm:sqref>B23:B30 B32:B39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9" tint="-0.249977111117893"/>
  </sheetPr>
  <dimension ref="A1:T79"/>
  <sheetViews>
    <sheetView showZeros="0" zoomScale="125" zoomScaleNormal="125" zoomScalePageLayoutView="125" workbookViewId="0">
      <selection activeCell="A31" sqref="A31:B31"/>
    </sheetView>
  </sheetViews>
  <sheetFormatPr defaultColWidth="8.7109375" defaultRowHeight="14.25"/>
  <cols>
    <col min="1" max="1" width="30.7109375" style="129" customWidth="1"/>
    <col min="2" max="2" width="15" style="129" customWidth="1"/>
    <col min="3" max="3" width="14.5703125" style="129" customWidth="1"/>
    <col min="4" max="4" width="11.85546875" style="129" customWidth="1"/>
    <col min="5" max="5" width="13.42578125" style="129" customWidth="1"/>
    <col min="6" max="7" width="12" style="129" customWidth="1"/>
    <col min="8" max="8" width="8.5703125" style="129" customWidth="1"/>
    <col min="9" max="9" width="8.7109375" style="129"/>
    <col min="10" max="10" width="10.28515625" style="129" customWidth="1"/>
    <col min="11" max="11" width="8.7109375" style="129"/>
    <col min="12" max="12" width="5.5703125" style="129" customWidth="1"/>
    <col min="13" max="13" width="5.5703125" style="126" customWidth="1"/>
    <col min="14" max="16384" width="8.7109375" style="126"/>
  </cols>
  <sheetData>
    <row r="1" spans="1:20" ht="12.75">
      <c r="A1" s="541" t="s">
        <v>152</v>
      </c>
      <c r="B1" s="542"/>
      <c r="C1" s="542"/>
      <c r="D1" s="542"/>
      <c r="E1" s="542"/>
      <c r="F1" s="542"/>
      <c r="G1" s="542"/>
      <c r="H1" s="542"/>
      <c r="I1" s="542"/>
      <c r="J1" s="542"/>
      <c r="K1" s="542"/>
      <c r="L1" s="543"/>
      <c r="N1" s="548" t="s">
        <v>54</v>
      </c>
      <c r="O1" s="549"/>
      <c r="P1" s="549"/>
      <c r="Q1" s="549"/>
      <c r="R1" s="549"/>
      <c r="S1" s="549"/>
      <c r="T1" s="550"/>
    </row>
    <row r="2" spans="1:20" ht="12.75">
      <c r="A2" s="544"/>
      <c r="B2" s="477"/>
      <c r="C2" s="477"/>
      <c r="D2" s="477"/>
      <c r="E2" s="477"/>
      <c r="F2" s="477"/>
      <c r="G2" s="477"/>
      <c r="H2" s="477"/>
      <c r="I2" s="477"/>
      <c r="J2" s="477"/>
      <c r="K2" s="477"/>
      <c r="L2" s="545"/>
      <c r="N2" s="551"/>
      <c r="O2" s="552"/>
      <c r="P2" s="552"/>
      <c r="Q2" s="552"/>
      <c r="R2" s="552"/>
      <c r="S2" s="552"/>
      <c r="T2" s="553"/>
    </row>
    <row r="3" spans="1:20" ht="13.5" thickBot="1">
      <c r="A3" s="546"/>
      <c r="B3" s="480"/>
      <c r="C3" s="480"/>
      <c r="D3" s="480"/>
      <c r="E3" s="480"/>
      <c r="F3" s="480"/>
      <c r="G3" s="480"/>
      <c r="H3" s="480"/>
      <c r="I3" s="480"/>
      <c r="J3" s="480"/>
      <c r="K3" s="480"/>
      <c r="L3" s="547"/>
      <c r="N3" s="554"/>
      <c r="O3" s="555"/>
      <c r="P3" s="555"/>
      <c r="Q3" s="555"/>
      <c r="R3" s="555"/>
      <c r="S3" s="555"/>
      <c r="T3" s="556"/>
    </row>
    <row r="4" spans="1:20">
      <c r="A4" s="144"/>
      <c r="B4" s="122"/>
      <c r="C4" s="122"/>
      <c r="D4" s="122"/>
      <c r="E4" s="122"/>
      <c r="F4" s="122"/>
      <c r="G4" s="122"/>
      <c r="H4" s="122"/>
      <c r="I4" s="122"/>
      <c r="J4" s="122"/>
      <c r="K4" s="122"/>
      <c r="L4" s="145"/>
    </row>
    <row r="5" spans="1:20" ht="15">
      <c r="A5" s="165" t="s">
        <v>1</v>
      </c>
      <c r="B5" s="461">
        <f>Year1!B5</f>
        <v>0</v>
      </c>
      <c r="C5" s="461"/>
      <c r="D5" s="461"/>
      <c r="E5" s="461"/>
      <c r="F5" s="461"/>
      <c r="G5" s="461"/>
      <c r="H5" s="461"/>
      <c r="I5" s="461"/>
      <c r="J5" s="461"/>
      <c r="K5" s="461"/>
      <c r="L5" s="462"/>
    </row>
    <row r="6" spans="1:20">
      <c r="A6" s="144"/>
      <c r="B6" s="122"/>
      <c r="C6" s="122"/>
      <c r="D6" s="122"/>
      <c r="E6" s="122"/>
      <c r="F6" s="122"/>
      <c r="G6" s="122"/>
      <c r="H6" s="122"/>
      <c r="I6" s="122"/>
      <c r="J6" s="122"/>
      <c r="K6" s="122"/>
      <c r="L6" s="145"/>
    </row>
    <row r="7" spans="1:20" ht="15">
      <c r="A7" s="165" t="s">
        <v>77</v>
      </c>
      <c r="B7" s="122"/>
      <c r="C7" s="452">
        <f>Year1!C7</f>
        <v>0</v>
      </c>
      <c r="D7" s="452"/>
      <c r="E7" s="452"/>
      <c r="F7" s="452"/>
      <c r="G7" s="452"/>
      <c r="H7" s="452" t="str">
        <f>Year1!H7</f>
        <v>Select Department</v>
      </c>
      <c r="I7" s="452"/>
      <c r="J7" s="452"/>
      <c r="K7" s="392">
        <f>Year1!K7</f>
        <v>0</v>
      </c>
      <c r="L7" s="392"/>
    </row>
    <row r="8" spans="1:20" ht="15">
      <c r="A8" s="165"/>
      <c r="B8" s="122"/>
      <c r="C8" s="452">
        <f>Year1!C8</f>
        <v>0</v>
      </c>
      <c r="D8" s="452"/>
      <c r="E8" s="452"/>
      <c r="F8" s="452"/>
      <c r="G8" s="452"/>
      <c r="H8" s="452">
        <f>Year1!H8</f>
        <v>0</v>
      </c>
      <c r="I8" s="452"/>
      <c r="J8" s="452"/>
      <c r="K8" s="392">
        <f>Year1!K8</f>
        <v>0</v>
      </c>
      <c r="L8" s="392"/>
    </row>
    <row r="9" spans="1:20" ht="15">
      <c r="A9" s="165"/>
      <c r="B9" s="122"/>
      <c r="C9" s="452">
        <f>Year1!C9</f>
        <v>0</v>
      </c>
      <c r="D9" s="452"/>
      <c r="E9" s="452"/>
      <c r="F9" s="452"/>
      <c r="G9" s="452"/>
      <c r="H9" s="452">
        <f>Year1!H9</f>
        <v>0</v>
      </c>
      <c r="I9" s="452"/>
      <c r="J9" s="452"/>
      <c r="K9" s="392">
        <f>Year1!K9</f>
        <v>0</v>
      </c>
      <c r="L9" s="392"/>
    </row>
    <row r="10" spans="1:20" ht="15">
      <c r="A10" s="165"/>
      <c r="B10" s="122"/>
      <c r="C10" s="122"/>
      <c r="D10" s="122"/>
      <c r="E10" s="122"/>
      <c r="F10" s="122"/>
      <c r="G10" s="122"/>
      <c r="H10" s="122"/>
      <c r="I10" s="122"/>
      <c r="J10" s="122"/>
      <c r="K10" s="122"/>
      <c r="L10" s="145"/>
    </row>
    <row r="11" spans="1:20">
      <c r="A11" s="156" t="s">
        <v>40</v>
      </c>
      <c r="B11" s="91">
        <f>IF(Year1!J13&lt;2,1,Year1!J13)</f>
        <v>1</v>
      </c>
      <c r="C11" s="117"/>
      <c r="D11" s="116"/>
      <c r="E11" s="122"/>
      <c r="F11" s="122"/>
      <c r="G11" s="122"/>
      <c r="H11" s="122"/>
      <c r="I11" s="122"/>
      <c r="J11" s="122"/>
      <c r="K11" s="122"/>
      <c r="L11" s="145"/>
    </row>
    <row r="12" spans="1:20">
      <c r="A12" s="156" t="s">
        <v>43</v>
      </c>
      <c r="B12" s="109" t="str">
        <f>Year1!B12</f>
        <v>Select</v>
      </c>
      <c r="C12" s="537" t="s">
        <v>45</v>
      </c>
      <c r="D12" s="538"/>
      <c r="E12" s="538"/>
      <c r="F12" s="539"/>
      <c r="G12" s="109" t="str">
        <f>Year1!G12</f>
        <v>Select</v>
      </c>
      <c r="H12" s="127"/>
      <c r="I12" s="127"/>
      <c r="J12" s="557"/>
      <c r="K12" s="557"/>
      <c r="L12" s="145"/>
    </row>
    <row r="13" spans="1:20">
      <c r="A13" s="156" t="s">
        <v>44</v>
      </c>
      <c r="B13" s="109" t="str">
        <f>Year1!B13</f>
        <v>Select</v>
      </c>
      <c r="C13" s="537" t="s">
        <v>39</v>
      </c>
      <c r="D13" s="538"/>
      <c r="E13" s="538"/>
      <c r="F13" s="539"/>
      <c r="G13" s="125">
        <f>Year1!G13</f>
        <v>0</v>
      </c>
      <c r="H13" s="127"/>
      <c r="I13" s="122"/>
      <c r="J13" s="122"/>
      <c r="K13" s="122"/>
      <c r="L13" s="145"/>
    </row>
    <row r="14" spans="1:20">
      <c r="A14" s="144"/>
      <c r="B14" s="122"/>
      <c r="C14" s="557"/>
      <c r="D14" s="557"/>
      <c r="E14" s="557"/>
      <c r="F14" s="557"/>
      <c r="G14" s="557"/>
      <c r="H14" s="127"/>
      <c r="I14" s="538"/>
      <c r="J14" s="538"/>
      <c r="K14" s="128"/>
      <c r="L14" s="145"/>
    </row>
    <row r="15" spans="1:20">
      <c r="A15" s="156" t="s">
        <v>92</v>
      </c>
      <c r="B15" s="109" t="str">
        <f>Year1!B15</f>
        <v>Select</v>
      </c>
      <c r="C15" s="122"/>
      <c r="D15" s="122"/>
      <c r="E15" s="122"/>
      <c r="F15" s="122"/>
      <c r="G15" s="122"/>
      <c r="H15" s="122"/>
      <c r="I15" s="122"/>
      <c r="J15" s="122"/>
      <c r="K15" s="122"/>
      <c r="L15" s="145"/>
    </row>
    <row r="16" spans="1:20">
      <c r="A16" s="156" t="s">
        <v>93</v>
      </c>
      <c r="B16" s="44">
        <f>Year1!B16</f>
        <v>0</v>
      </c>
      <c r="C16" s="156" t="s">
        <v>49</v>
      </c>
      <c r="D16" s="157">
        <f>IF(G68+I68+K68 &lt;&gt; 0,(I68+K68)/(G68+I68+K68),0)</f>
        <v>0</v>
      </c>
      <c r="E16" s="127"/>
      <c r="F16" s="127"/>
      <c r="G16" s="122"/>
      <c r="H16" s="122"/>
      <c r="I16" s="122"/>
      <c r="J16" s="122"/>
      <c r="K16" s="122"/>
      <c r="L16" s="145"/>
    </row>
    <row r="17" spans="1:12">
      <c r="A17" s="156" t="s">
        <v>42</v>
      </c>
      <c r="B17" s="45">
        <f>Year1!B17</f>
        <v>0</v>
      </c>
      <c r="C17" s="156" t="s">
        <v>50</v>
      </c>
      <c r="D17" s="159">
        <f>I68+K68</f>
        <v>0</v>
      </c>
      <c r="E17" s="127"/>
      <c r="F17" s="127"/>
      <c r="G17" s="122"/>
      <c r="H17" s="122"/>
      <c r="I17" s="122"/>
      <c r="J17" s="122"/>
      <c r="K17" s="122"/>
      <c r="L17" s="145"/>
    </row>
    <row r="18" spans="1:12">
      <c r="A18" s="176"/>
      <c r="B18" s="177"/>
      <c r="C18" s="146"/>
      <c r="D18" s="146"/>
      <c r="E18" s="146"/>
      <c r="F18" s="146"/>
      <c r="G18" s="146"/>
      <c r="H18" s="146"/>
      <c r="I18" s="146"/>
      <c r="J18" s="146"/>
      <c r="K18" s="146"/>
      <c r="L18" s="147"/>
    </row>
    <row r="19" spans="1:12">
      <c r="A19" s="178"/>
      <c r="B19" s="154"/>
      <c r="C19" s="154"/>
      <c r="D19" s="154"/>
      <c r="E19" s="154"/>
      <c r="F19" s="154"/>
      <c r="G19" s="154"/>
      <c r="H19" s="154"/>
      <c r="I19" s="154"/>
      <c r="J19" s="154"/>
      <c r="K19" s="154"/>
      <c r="L19" s="179"/>
    </row>
    <row r="20" spans="1:12">
      <c r="A20" s="178"/>
      <c r="B20" s="154"/>
      <c r="C20" s="154"/>
      <c r="D20" s="154"/>
      <c r="E20" s="154"/>
      <c r="F20" s="154"/>
      <c r="G20" s="558" t="s">
        <v>2</v>
      </c>
      <c r="H20" s="558"/>
      <c r="I20" s="558" t="s">
        <v>4</v>
      </c>
      <c r="J20" s="558"/>
      <c r="K20" s="558" t="s">
        <v>0</v>
      </c>
      <c r="L20" s="558"/>
    </row>
    <row r="21" spans="1:12" ht="29.25" customHeight="1">
      <c r="A21" s="522" t="s">
        <v>6</v>
      </c>
      <c r="B21" s="524"/>
      <c r="C21" s="291" t="s">
        <v>7</v>
      </c>
      <c r="D21" s="505" t="s">
        <v>95</v>
      </c>
      <c r="E21" s="505" t="s">
        <v>94</v>
      </c>
      <c r="F21" s="505" t="s">
        <v>96</v>
      </c>
      <c r="G21" s="130"/>
      <c r="H21" s="131"/>
      <c r="I21" s="559"/>
      <c r="J21" s="559"/>
      <c r="K21" s="559"/>
      <c r="L21" s="560"/>
    </row>
    <row r="22" spans="1:12">
      <c r="A22" s="540" t="s">
        <v>32</v>
      </c>
      <c r="B22" s="523"/>
      <c r="C22" s="148"/>
      <c r="D22" s="506"/>
      <c r="E22" s="506"/>
      <c r="F22" s="506"/>
      <c r="G22" s="132"/>
      <c r="H22" s="133"/>
      <c r="I22" s="133"/>
      <c r="J22" s="133"/>
      <c r="K22" s="133"/>
      <c r="L22" s="134"/>
    </row>
    <row r="23" spans="1:12">
      <c r="A23" s="469">
        <f>Year1!A23</f>
        <v>0</v>
      </c>
      <c r="B23" s="514"/>
      <c r="C23" s="135"/>
      <c r="D23" s="136"/>
      <c r="E23" s="136"/>
      <c r="F23" s="137"/>
      <c r="G23" s="407">
        <f>Year1!G23+Year2!G23+Year3!G23+Year4!G23+Year5!G23</f>
        <v>0</v>
      </c>
      <c r="H23" s="408"/>
      <c r="I23" s="414">
        <f>Year1!I23+Year2!I23+Year3!I23+Year4!I23+Year5!I23</f>
        <v>0</v>
      </c>
      <c r="J23" s="406"/>
      <c r="K23" s="414">
        <f>Year1!K23+Year2!K23+Year3!K23+Year4!K23+Year5!K23</f>
        <v>0</v>
      </c>
      <c r="L23" s="406"/>
    </row>
    <row r="24" spans="1:12">
      <c r="A24" s="469">
        <f>Year1!A24</f>
        <v>0</v>
      </c>
      <c r="B24" s="514"/>
      <c r="C24" s="138"/>
      <c r="D24" s="128"/>
      <c r="E24" s="128"/>
      <c r="F24" s="139"/>
      <c r="G24" s="407">
        <f>Year1!G24+Year2!G24+Year3!G24+Year4!G24+Year5!G24</f>
        <v>0</v>
      </c>
      <c r="H24" s="408"/>
      <c r="I24" s="409">
        <f>Year1!I24+Year2!I24+Year3!I24+Year4!I24+Year5!I24</f>
        <v>0</v>
      </c>
      <c r="J24" s="408"/>
      <c r="K24" s="409">
        <f>Year1!K24+Year2!K24+Year3!K24+Year4!K24+Year5!K24</f>
        <v>0</v>
      </c>
      <c r="L24" s="408"/>
    </row>
    <row r="25" spans="1:12">
      <c r="A25" s="469">
        <f>Year1!A25</f>
        <v>0</v>
      </c>
      <c r="B25" s="514"/>
      <c r="C25" s="138"/>
      <c r="D25" s="128"/>
      <c r="E25" s="128"/>
      <c r="F25" s="139"/>
      <c r="G25" s="407">
        <f>Year1!G25+Year2!G25+Year3!G25+Year4!G25+Year5!G25</f>
        <v>0</v>
      </c>
      <c r="H25" s="408"/>
      <c r="I25" s="409">
        <f>Year1!I25+Year2!I25+Year3!I25+Year4!I25+Year5!I25</f>
        <v>0</v>
      </c>
      <c r="J25" s="408"/>
      <c r="K25" s="409">
        <f>Year1!K25+Year2!K25+Year3!K25+Year4!K25+Year5!K25</f>
        <v>0</v>
      </c>
      <c r="L25" s="408"/>
    </row>
    <row r="26" spans="1:12">
      <c r="A26" s="469">
        <f>Year1!A26</f>
        <v>0</v>
      </c>
      <c r="B26" s="514"/>
      <c r="C26" s="138"/>
      <c r="D26" s="128"/>
      <c r="E26" s="128"/>
      <c r="F26" s="139"/>
      <c r="G26" s="407">
        <f>Year1!G26+Year2!G26+Year3!G26+Year4!G26+Year5!G26</f>
        <v>0</v>
      </c>
      <c r="H26" s="408"/>
      <c r="I26" s="409">
        <f>Year1!I26+Year2!I26+Year3!I26+Year4!I26+Year5!I26</f>
        <v>0</v>
      </c>
      <c r="J26" s="408"/>
      <c r="K26" s="409">
        <f>Year1!K26+Year2!K26+Year3!K26+Year4!K26+Year5!K26</f>
        <v>0</v>
      </c>
      <c r="L26" s="408"/>
    </row>
    <row r="27" spans="1:12">
      <c r="A27" s="469">
        <f>Year1!A27</f>
        <v>0</v>
      </c>
      <c r="B27" s="514"/>
      <c r="C27" s="138"/>
      <c r="D27" s="128"/>
      <c r="E27" s="128"/>
      <c r="F27" s="139"/>
      <c r="G27" s="407">
        <f>Year1!G27+Year2!G27+Year3!G27+Year4!G27+Year5!G27</f>
        <v>0</v>
      </c>
      <c r="H27" s="408"/>
      <c r="I27" s="409">
        <f>Year1!I27+Year2!I27+Year3!I27+Year4!I27+Year5!I27</f>
        <v>0</v>
      </c>
      <c r="J27" s="408"/>
      <c r="K27" s="409">
        <f>Year1!K27+Year2!K27+Year3!K27+Year4!K27+Year5!K27</f>
        <v>0</v>
      </c>
      <c r="L27" s="408"/>
    </row>
    <row r="28" spans="1:12">
      <c r="A28" s="469">
        <f>Year1!A28</f>
        <v>0</v>
      </c>
      <c r="B28" s="514"/>
      <c r="C28" s="138"/>
      <c r="D28" s="128"/>
      <c r="E28" s="128"/>
      <c r="F28" s="139"/>
      <c r="G28" s="407">
        <f>Year1!G28+Year2!G28+Year3!G28+Year4!G28+Year5!G28</f>
        <v>0</v>
      </c>
      <c r="H28" s="408"/>
      <c r="I28" s="409">
        <f>Year1!I28+Year2!I28+Year3!I28+Year4!I28+Year5!I28</f>
        <v>0</v>
      </c>
      <c r="J28" s="408"/>
      <c r="K28" s="409">
        <f>Year1!K28+Year2!K28+Year3!K28+Year4!K28+Year5!K28</f>
        <v>0</v>
      </c>
      <c r="L28" s="408"/>
    </row>
    <row r="29" spans="1:12">
      <c r="A29" s="469">
        <f>Year1!A29</f>
        <v>0</v>
      </c>
      <c r="B29" s="514"/>
      <c r="C29" s="138"/>
      <c r="D29" s="128"/>
      <c r="E29" s="128"/>
      <c r="F29" s="139"/>
      <c r="G29" s="407">
        <f>Year1!G29+Year2!G29+Year3!G29+Year4!G29+Year5!G29</f>
        <v>0</v>
      </c>
      <c r="H29" s="408"/>
      <c r="I29" s="409">
        <f>Year1!I29+Year2!I29+Year3!I29+Year4!I29+Year5!I29</f>
        <v>0</v>
      </c>
      <c r="J29" s="408"/>
      <c r="K29" s="409">
        <f>Year1!K29+Year2!K29+Year3!K29+Year4!K29+Year5!K29</f>
        <v>0</v>
      </c>
      <c r="L29" s="408"/>
    </row>
    <row r="30" spans="1:12">
      <c r="A30" s="535">
        <f>Year1!A30</f>
        <v>0</v>
      </c>
      <c r="B30" s="536"/>
      <c r="C30" s="138"/>
      <c r="D30" s="128"/>
      <c r="E30" s="128"/>
      <c r="F30" s="139"/>
      <c r="G30" s="427">
        <f>Year1!G30+Year2!G30+Year3!G30+Year4!G30+Year5!G30</f>
        <v>0</v>
      </c>
      <c r="H30" s="413"/>
      <c r="I30" s="412">
        <f>Year1!I30+Year2!I30+Year3!I30+Year4!I30+Year5!I30</f>
        <v>0</v>
      </c>
      <c r="J30" s="413"/>
      <c r="K30" s="412">
        <f>Year1!K30+Year2!K30+Year3!K30+Year4!K30+Year5!K30</f>
        <v>0</v>
      </c>
      <c r="L30" s="413"/>
    </row>
    <row r="31" spans="1:12">
      <c r="A31" s="510" t="s">
        <v>160</v>
      </c>
      <c r="B31" s="511"/>
      <c r="C31" s="294"/>
      <c r="D31" s="294"/>
      <c r="E31" s="294"/>
      <c r="F31" s="294"/>
      <c r="G31" s="292"/>
      <c r="H31" s="292"/>
      <c r="I31" s="292"/>
      <c r="J31" s="292"/>
      <c r="K31" s="292"/>
      <c r="L31" s="293"/>
    </row>
    <row r="32" spans="1:12">
      <c r="A32" s="512">
        <f>Year1!A32</f>
        <v>0</v>
      </c>
      <c r="B32" s="513"/>
      <c r="C32" s="138"/>
      <c r="D32" s="128"/>
      <c r="E32" s="128"/>
      <c r="F32" s="139"/>
      <c r="G32" s="507">
        <f>Year1!G32+Year2!G32+Year3!G32+Year4!G32+Year5!G32</f>
        <v>0</v>
      </c>
      <c r="H32" s="406"/>
      <c r="I32" s="412">
        <f>Year1!I32+Year2!I32+Year3!I32+Year4!I32+Year5!I32</f>
        <v>0</v>
      </c>
      <c r="J32" s="413"/>
      <c r="K32" s="412">
        <f>Year1!K32+Year2!K32+Year3!K32+Year4!K32+Year5!K32</f>
        <v>0</v>
      </c>
      <c r="L32" s="413"/>
    </row>
    <row r="33" spans="1:12">
      <c r="A33" s="469">
        <f>Year1!A33</f>
        <v>0</v>
      </c>
      <c r="B33" s="514"/>
      <c r="C33" s="138"/>
      <c r="D33" s="128"/>
      <c r="E33" s="128"/>
      <c r="F33" s="139"/>
      <c r="G33" s="507">
        <f>Year1!G33+Year2!G33+Year3!G33+Year4!G33+Year5!G33</f>
        <v>0</v>
      </c>
      <c r="H33" s="406"/>
      <c r="I33" s="412">
        <f>Year1!I33+Year2!I33+Year3!I33+Year4!I33+Year5!I33</f>
        <v>0</v>
      </c>
      <c r="J33" s="413"/>
      <c r="K33" s="412">
        <f>Year1!K33+Year2!K33+Year3!K33+Year4!K33+Year5!K33</f>
        <v>0</v>
      </c>
      <c r="L33" s="413"/>
    </row>
    <row r="34" spans="1:12">
      <c r="A34" s="469">
        <f>Year1!A34</f>
        <v>0</v>
      </c>
      <c r="B34" s="514"/>
      <c r="C34" s="138"/>
      <c r="D34" s="128"/>
      <c r="E34" s="128"/>
      <c r="F34" s="139"/>
      <c r="G34" s="507">
        <f>Year1!G34+Year2!G34+Year3!G34+Year4!G34+Year5!G34</f>
        <v>0</v>
      </c>
      <c r="H34" s="406"/>
      <c r="I34" s="412">
        <f>Year1!I34+Year2!I34+Year3!I34+Year4!I34+Year5!I34</f>
        <v>0</v>
      </c>
      <c r="J34" s="413"/>
      <c r="K34" s="412">
        <f>Year1!K34+Year2!K34+Year3!K34+Year4!K34+Year5!K34</f>
        <v>0</v>
      </c>
      <c r="L34" s="413"/>
    </row>
    <row r="35" spans="1:12">
      <c r="A35" s="469">
        <f>Year1!A35</f>
        <v>0</v>
      </c>
      <c r="B35" s="514"/>
      <c r="C35" s="138"/>
      <c r="D35" s="128"/>
      <c r="E35" s="128"/>
      <c r="F35" s="139"/>
      <c r="G35" s="507">
        <f>Year1!G35+Year2!G35+Year3!G35+Year4!G35+Year5!G35</f>
        <v>0</v>
      </c>
      <c r="H35" s="406"/>
      <c r="I35" s="412">
        <f>Year1!I35+Year2!I35+Year3!I35+Year4!I35+Year5!I35</f>
        <v>0</v>
      </c>
      <c r="J35" s="413"/>
      <c r="K35" s="412">
        <f>Year1!K35+Year2!K35+Year3!K35+Year4!K35+Year5!K35</f>
        <v>0</v>
      </c>
      <c r="L35" s="413"/>
    </row>
    <row r="36" spans="1:12">
      <c r="A36" s="469">
        <f>Year1!A36</f>
        <v>0</v>
      </c>
      <c r="B36" s="514"/>
      <c r="C36" s="138"/>
      <c r="D36" s="128"/>
      <c r="E36" s="128"/>
      <c r="F36" s="139"/>
      <c r="G36" s="507">
        <f>Year1!G36+Year2!G36+Year3!G36+Year4!G36+Year5!G36</f>
        <v>0</v>
      </c>
      <c r="H36" s="406"/>
      <c r="I36" s="412">
        <f>Year1!I36+Year2!I36+Year3!I36+Year4!I36+Year5!I36</f>
        <v>0</v>
      </c>
      <c r="J36" s="413"/>
      <c r="K36" s="412">
        <f>Year1!K36+Year2!K36+Year3!K36+Year4!K36+Year5!K36</f>
        <v>0</v>
      </c>
      <c r="L36" s="413"/>
    </row>
    <row r="37" spans="1:12">
      <c r="A37" s="469">
        <f>Year1!A37</f>
        <v>0</v>
      </c>
      <c r="B37" s="514"/>
      <c r="C37" s="138"/>
      <c r="D37" s="128"/>
      <c r="E37" s="128"/>
      <c r="F37" s="139"/>
      <c r="G37" s="507">
        <f>Year1!G37+Year2!G37+Year3!G37+Year4!G37+Year5!G37</f>
        <v>0</v>
      </c>
      <c r="H37" s="406"/>
      <c r="I37" s="412">
        <f>Year1!I37+Year2!I37+Year3!I37+Year4!I37+Year5!I37</f>
        <v>0</v>
      </c>
      <c r="J37" s="413"/>
      <c r="K37" s="412">
        <f>Year1!K37+Year2!K37+Year3!K37+Year4!K37+Year5!K37</f>
        <v>0</v>
      </c>
      <c r="L37" s="413"/>
    </row>
    <row r="38" spans="1:12">
      <c r="A38" s="469">
        <f>Year1!A38</f>
        <v>0</v>
      </c>
      <c r="B38" s="514"/>
      <c r="C38" s="138"/>
      <c r="D38" s="128"/>
      <c r="E38" s="128"/>
      <c r="F38" s="139"/>
      <c r="G38" s="507">
        <f>Year1!G38+Year2!G38+Year3!G38+Year4!G38+Year5!G38</f>
        <v>0</v>
      </c>
      <c r="H38" s="406"/>
      <c r="I38" s="412">
        <f>Year1!I38+Year2!I38+Year3!I38+Year4!I38+Year5!I38</f>
        <v>0</v>
      </c>
      <c r="J38" s="413"/>
      <c r="K38" s="412">
        <f>Year1!K38+Year2!K38+Year3!K38+Year4!K38+Year5!K38</f>
        <v>0</v>
      </c>
      <c r="L38" s="413"/>
    </row>
    <row r="39" spans="1:12">
      <c r="A39" s="469">
        <f>Year1!A39</f>
        <v>0</v>
      </c>
      <c r="B39" s="514"/>
      <c r="C39" s="138"/>
      <c r="D39" s="128"/>
      <c r="E39" s="128"/>
      <c r="F39" s="139"/>
      <c r="G39" s="508">
        <f>Year1!G39+Year2!G39+Year3!G39+Year4!G39+Year5!G39</f>
        <v>0</v>
      </c>
      <c r="H39" s="509"/>
      <c r="I39" s="412">
        <f>Year1!I39+Year2!I39+Year3!I39+Year4!I39+Year5!I39</f>
        <v>0</v>
      </c>
      <c r="J39" s="413"/>
      <c r="K39" s="412">
        <f>Year1!K39+Year2!K39+Year3!K39+Year4!K39+Year5!K39</f>
        <v>0</v>
      </c>
      <c r="L39" s="413"/>
    </row>
    <row r="40" spans="1:12" ht="28.5">
      <c r="A40" s="531"/>
      <c r="B40" s="532"/>
      <c r="C40" s="263" t="s">
        <v>12</v>
      </c>
      <c r="D40" s="290" t="s">
        <v>95</v>
      </c>
      <c r="E40" s="263" t="s">
        <v>94</v>
      </c>
      <c r="F40" s="263" t="s">
        <v>96</v>
      </c>
      <c r="G40" s="140"/>
      <c r="H40" s="140"/>
      <c r="I40" s="140"/>
      <c r="J40" s="140"/>
      <c r="K40" s="140"/>
      <c r="L40" s="141"/>
    </row>
    <row r="41" spans="1:12">
      <c r="A41" s="533" t="s">
        <v>9</v>
      </c>
      <c r="B41" s="534"/>
      <c r="C41" s="144"/>
      <c r="D41" s="122"/>
      <c r="E41" s="122"/>
      <c r="F41" s="145"/>
      <c r="G41" s="507">
        <f>SUM(Year1!G42:G45,Year2!G42:G45,Year3!G42:G45,Year4!G42:G45,Year5!G42:G45)</f>
        <v>0</v>
      </c>
      <c r="H41" s="406"/>
      <c r="I41" s="507">
        <f>SUM(Year1!I42:I45,Year2!I42:I45,Year3!I42:I45,Year4!I42:I45,Year5!I42:I45)</f>
        <v>0</v>
      </c>
      <c r="J41" s="406"/>
      <c r="K41" s="507">
        <f>SUM(Year1!K42:K45,Year2!K42:K45,Year3!K42:K45,Year4!K42:K45,Year5!K42:K45)</f>
        <v>0</v>
      </c>
      <c r="L41" s="406"/>
    </row>
    <row r="42" spans="1:12">
      <c r="A42" s="529" t="s">
        <v>10</v>
      </c>
      <c r="B42" s="530"/>
      <c r="C42" s="144"/>
      <c r="D42" s="122"/>
      <c r="E42" s="122"/>
      <c r="F42" s="145"/>
      <c r="G42" s="507">
        <f>SUM(Year1!G47:G50,Year2!G47:G50,Year3!G47:G50,Year4!G47:G50,Year5!G47:G50)</f>
        <v>0</v>
      </c>
      <c r="H42" s="406"/>
      <c r="I42" s="507">
        <f>SUM(Year1!I47:I50,Year2!I47:I50,Year3!I47:I50,Year4!I47:I50,Year5!I47:I50)</f>
        <v>0</v>
      </c>
      <c r="J42" s="406"/>
      <c r="K42" s="507">
        <f>SUM(Year1!K47:K50,Year2!K47:K50,Year3!K47:K50,Year4!K47:K50,Year5!K47:K50)</f>
        <v>0</v>
      </c>
      <c r="L42" s="406"/>
    </row>
    <row r="43" spans="1:12">
      <c r="A43" s="529" t="s">
        <v>11</v>
      </c>
      <c r="B43" s="530"/>
      <c r="C43" s="144"/>
      <c r="D43" s="122"/>
      <c r="E43" s="122"/>
      <c r="F43" s="145"/>
      <c r="G43" s="507">
        <f>SUM(Year1!G52:G55,Year2!G52:G55,Year3!G52:G55,Year4!G52:G55,Year5!G52:G55)</f>
        <v>0</v>
      </c>
      <c r="H43" s="406"/>
      <c r="I43" s="507">
        <f>SUM(Year1!I52:I55,Year2!I52:I55,Year3!I52:I55,Year4!I52:I55,Year5!I52:I55)</f>
        <v>0</v>
      </c>
      <c r="J43" s="406"/>
      <c r="K43" s="507">
        <f>SUM(Year1!K52:K55,Year2!K52:K55,Year3!K52:K55,Year4!K52:K55,Year5!K52:K55)</f>
        <v>0</v>
      </c>
      <c r="L43" s="406"/>
    </row>
    <row r="44" spans="1:12" ht="15">
      <c r="A44" s="520" t="s">
        <v>13</v>
      </c>
      <c r="B44" s="521"/>
      <c r="C44" s="144"/>
      <c r="D44" s="122"/>
      <c r="E44" s="122"/>
      <c r="F44" s="145"/>
      <c r="G44" s="427">
        <f>SUM(G23:H43)</f>
        <v>0</v>
      </c>
      <c r="H44" s="413"/>
      <c r="I44" s="412">
        <f>SUM(I23:J43)</f>
        <v>0</v>
      </c>
      <c r="J44" s="413"/>
      <c r="K44" s="412">
        <f>SUM(K23:L43)</f>
        <v>0</v>
      </c>
      <c r="L44" s="413"/>
    </row>
    <row r="45" spans="1:12" ht="15">
      <c r="A45" s="520" t="s">
        <v>14</v>
      </c>
      <c r="B45" s="521"/>
      <c r="C45" s="298" t="s">
        <v>15</v>
      </c>
      <c r="D45" s="295"/>
      <c r="E45" s="295"/>
      <c r="F45" s="295"/>
      <c r="G45" s="296"/>
      <c r="H45" s="296"/>
      <c r="I45" s="296"/>
      <c r="J45" s="296"/>
      <c r="K45" s="296"/>
      <c r="L45" s="297"/>
    </row>
    <row r="46" spans="1:12">
      <c r="A46" s="362" t="s">
        <v>8</v>
      </c>
      <c r="B46" s="363"/>
      <c r="C46" s="283">
        <v>0.24</v>
      </c>
      <c r="D46" s="118"/>
      <c r="E46" s="119"/>
      <c r="F46" s="120"/>
      <c r="G46" s="405">
        <f>SUM(G23:H30,G41:H41)*C46</f>
        <v>0</v>
      </c>
      <c r="H46" s="406"/>
      <c r="I46" s="414">
        <f>SUM(I23:J41)*C46</f>
        <v>0</v>
      </c>
      <c r="J46" s="406"/>
      <c r="K46" s="414">
        <f>SUM(K23:L41)*C46</f>
        <v>0</v>
      </c>
      <c r="L46" s="406"/>
    </row>
    <row r="47" spans="1:12">
      <c r="A47" s="362" t="s">
        <v>160</v>
      </c>
      <c r="B47" s="363"/>
      <c r="C47" s="123">
        <v>7.3999999999999996E-2</v>
      </c>
      <c r="D47" s="118"/>
      <c r="E47" s="119"/>
      <c r="F47" s="120"/>
      <c r="G47" s="407">
        <f>SUM(G32:H39)*C47</f>
        <v>0</v>
      </c>
      <c r="H47" s="408"/>
      <c r="I47" s="409">
        <f>I42*C47</f>
        <v>0</v>
      </c>
      <c r="J47" s="408"/>
      <c r="K47" s="409">
        <f>K42*C47</f>
        <v>0</v>
      </c>
      <c r="L47" s="408"/>
    </row>
    <row r="48" spans="1:12">
      <c r="A48" s="362" t="s">
        <v>10</v>
      </c>
      <c r="B48" s="363"/>
      <c r="C48" s="123">
        <v>7.0000000000000007E-2</v>
      </c>
      <c r="D48" s="118"/>
      <c r="E48" s="119"/>
      <c r="F48" s="120"/>
      <c r="G48" s="407">
        <f>SUM(G42:H42)*C48</f>
        <v>0</v>
      </c>
      <c r="H48" s="408"/>
      <c r="I48" s="409">
        <f>I43*C48</f>
        <v>0</v>
      </c>
      <c r="J48" s="408"/>
      <c r="K48" s="409">
        <f>K43*C48</f>
        <v>0</v>
      </c>
      <c r="L48" s="408"/>
    </row>
    <row r="49" spans="1:12">
      <c r="A49" s="362" t="s">
        <v>11</v>
      </c>
      <c r="B49" s="363"/>
      <c r="C49" s="358">
        <v>1.9E-2</v>
      </c>
      <c r="D49" s="118"/>
      <c r="E49" s="119"/>
      <c r="F49" s="120"/>
      <c r="G49" s="407">
        <f>SUM(G43:H43)*C49</f>
        <v>0</v>
      </c>
      <c r="H49" s="408"/>
      <c r="I49" s="345"/>
      <c r="J49" s="341"/>
      <c r="K49" s="345"/>
      <c r="L49" s="341"/>
    </row>
    <row r="50" spans="1:12" ht="15">
      <c r="A50" s="437" t="s">
        <v>163</v>
      </c>
      <c r="B50" s="438"/>
      <c r="C50" s="359"/>
      <c r="D50" s="119"/>
      <c r="E50" s="119"/>
      <c r="F50" s="120"/>
      <c r="G50" s="407">
        <f>SUM(G46:H49)</f>
        <v>0</v>
      </c>
      <c r="H50" s="408"/>
      <c r="I50" s="345"/>
      <c r="J50" s="341"/>
      <c r="K50" s="345"/>
      <c r="L50" s="341"/>
    </row>
    <row r="51" spans="1:12" ht="15">
      <c r="A51" s="522" t="s">
        <v>16</v>
      </c>
      <c r="B51" s="524"/>
      <c r="C51" s="527"/>
      <c r="D51" s="122"/>
      <c r="E51" s="122"/>
      <c r="F51" s="122"/>
      <c r="G51" s="409">
        <f>SUM(G44:H49)</f>
        <v>0</v>
      </c>
      <c r="H51" s="408"/>
      <c r="I51" s="409">
        <f>SUM(I44:J48)</f>
        <v>0</v>
      </c>
      <c r="J51" s="408"/>
      <c r="K51" s="409">
        <f>SUM(K44:L48)</f>
        <v>0</v>
      </c>
      <c r="L51" s="408"/>
    </row>
    <row r="52" spans="1:12" ht="15">
      <c r="A52" s="522" t="s">
        <v>17</v>
      </c>
      <c r="B52" s="524"/>
      <c r="C52" s="528"/>
      <c r="D52" s="122"/>
      <c r="E52" s="122"/>
      <c r="F52" s="122"/>
      <c r="G52" s="409">
        <f>Year1!G64+Year2!G64+Year3!G64+Year4!G64+Year5!G64</f>
        <v>0</v>
      </c>
      <c r="H52" s="408"/>
      <c r="I52" s="409">
        <f>Year1!I64+Year2!I64+Year3!I64+Year4!I64+Year5!I64</f>
        <v>0</v>
      </c>
      <c r="J52" s="408"/>
      <c r="K52" s="409">
        <f>Year1!K64+Year2!K64+Year3!K64+Year4!K64+Year5!K64</f>
        <v>0</v>
      </c>
      <c r="L52" s="408"/>
    </row>
    <row r="53" spans="1:12">
      <c r="A53" s="503" t="s">
        <v>158</v>
      </c>
      <c r="B53" s="504"/>
      <c r="C53" s="528"/>
      <c r="D53" s="122"/>
      <c r="E53" s="122"/>
      <c r="F53" s="122"/>
      <c r="G53" s="409">
        <f>Year1!G65+Year2!G65+Year3!G65+Year4!G65+Year5!G65</f>
        <v>0</v>
      </c>
      <c r="H53" s="408"/>
      <c r="I53" s="409">
        <f>Year1!I65+Year2!I65+Year3!I65+Year4!I65+Year5!I65</f>
        <v>0</v>
      </c>
      <c r="J53" s="408"/>
      <c r="K53" s="409">
        <f>Year1!K65+Year2!K65+Year3!K65+Year4!K65+Year5!K65</f>
        <v>0</v>
      </c>
      <c r="L53" s="408"/>
    </row>
    <row r="54" spans="1:12">
      <c r="A54" s="503" t="s">
        <v>159</v>
      </c>
      <c r="B54" s="504"/>
      <c r="C54" s="528"/>
      <c r="D54" s="122"/>
      <c r="E54" s="122"/>
      <c r="F54" s="122"/>
      <c r="G54" s="409">
        <f>Year1!G66+Year2!G66+Year3!G66+Year4!G66+Year5!G66</f>
        <v>0</v>
      </c>
      <c r="H54" s="408"/>
      <c r="I54" s="409">
        <f>Year1!I66+Year2!I66+Year3!I66+Year4!I66+Year5!I66</f>
        <v>0</v>
      </c>
      <c r="J54" s="408"/>
      <c r="K54" s="409">
        <f>Year1!K66+Year2!K66+Year3!K66+Year4!K66+Year5!K66</f>
        <v>0</v>
      </c>
      <c r="L54" s="408"/>
    </row>
    <row r="55" spans="1:12" ht="15">
      <c r="A55" s="522" t="s">
        <v>18</v>
      </c>
      <c r="B55" s="524"/>
      <c r="C55" s="528"/>
      <c r="D55" s="122"/>
      <c r="E55" s="122"/>
      <c r="F55" s="122"/>
      <c r="G55" s="409">
        <f>Year1!G67+Year2!G67+Year3!G67+Year4!G67+Year5!G67</f>
        <v>0</v>
      </c>
      <c r="H55" s="408"/>
      <c r="I55" s="409">
        <f>Year1!I67+Year2!I67+Year3!I67+Year4!I67+Year5!I67</f>
        <v>0</v>
      </c>
      <c r="J55" s="408"/>
      <c r="K55" s="409">
        <f>Year1!K67+Year2!K67+Year3!K67+Year4!K67+Year5!K67</f>
        <v>0</v>
      </c>
      <c r="L55" s="408"/>
    </row>
    <row r="56" spans="1:12" ht="15">
      <c r="A56" s="522" t="s">
        <v>19</v>
      </c>
      <c r="B56" s="524"/>
      <c r="C56" s="528"/>
      <c r="D56" s="122"/>
      <c r="E56" s="122"/>
      <c r="F56" s="122"/>
      <c r="G56" s="409">
        <f>Year1!G68+Year2!G68+Year3!G68+Year4!G68+Year5!G68</f>
        <v>0</v>
      </c>
      <c r="H56" s="408"/>
      <c r="I56" s="409">
        <f>Year1!I68+Year2!I68+Year3!I68+Year4!I68+Year5!I68</f>
        <v>0</v>
      </c>
      <c r="J56" s="408"/>
      <c r="K56" s="409">
        <f>Year1!K68+Year2!K68+Year3!K68+Year4!K68+Year5!K68</f>
        <v>0</v>
      </c>
      <c r="L56" s="408"/>
    </row>
    <row r="57" spans="1:12" ht="15">
      <c r="A57" s="522" t="s">
        <v>20</v>
      </c>
      <c r="B57" s="524"/>
      <c r="C57" s="528"/>
      <c r="D57" s="122"/>
      <c r="E57" s="122"/>
      <c r="F57" s="122"/>
      <c r="G57" s="112"/>
      <c r="H57" s="110"/>
      <c r="I57" s="110"/>
      <c r="J57" s="110"/>
      <c r="K57" s="110"/>
      <c r="L57" s="111"/>
    </row>
    <row r="58" spans="1:12">
      <c r="A58" s="525" t="s">
        <v>21</v>
      </c>
      <c r="B58" s="526"/>
      <c r="C58" s="528"/>
      <c r="D58" s="122"/>
      <c r="E58" s="122"/>
      <c r="F58" s="122"/>
      <c r="G58" s="409">
        <f>Year1!G70+Year2!G70+Year3!G70+Year4!G70+Year5!G70</f>
        <v>0</v>
      </c>
      <c r="H58" s="408"/>
      <c r="I58" s="409">
        <f>Year1!I70+Year2!I70+Year3!I70+Year4!I70+Year5!I70</f>
        <v>0</v>
      </c>
      <c r="J58" s="408"/>
      <c r="K58" s="409">
        <f>Year1!K70+Year2!K70+Year3!K70+Year4!K70+Year5!K70</f>
        <v>0</v>
      </c>
      <c r="L58" s="408"/>
    </row>
    <row r="59" spans="1:12">
      <c r="A59" s="525" t="s">
        <v>22</v>
      </c>
      <c r="B59" s="526"/>
      <c r="C59" s="528"/>
      <c r="D59" s="122"/>
      <c r="E59" s="122"/>
      <c r="F59" s="122"/>
      <c r="G59" s="409">
        <f>Year1!G71+Year2!G71+Year3!G71+Year4!G71+Year5!G71</f>
        <v>0</v>
      </c>
      <c r="H59" s="408"/>
      <c r="I59" s="409">
        <f>Year1!I71+Year2!I71+Year3!I71+Year4!I71+Year5!I71</f>
        <v>0</v>
      </c>
      <c r="J59" s="408"/>
      <c r="K59" s="409">
        <f>Year1!K71+Year2!K71+Year3!K71+Year4!K71+Year5!K71</f>
        <v>0</v>
      </c>
      <c r="L59" s="408"/>
    </row>
    <row r="60" spans="1:12">
      <c r="A60" s="525" t="s">
        <v>23</v>
      </c>
      <c r="B60" s="526"/>
      <c r="C60" s="528"/>
      <c r="D60" s="122"/>
      <c r="E60" s="122"/>
      <c r="F60" s="122"/>
      <c r="G60" s="409">
        <f>Year1!G72+Year2!G72+Year3!G72+Year4!G72+Year5!G72</f>
        <v>0</v>
      </c>
      <c r="H60" s="408"/>
      <c r="I60" s="409">
        <f>Year1!I72+Year2!I72+Year3!I72+Year4!I72+Year5!I72</f>
        <v>0</v>
      </c>
      <c r="J60" s="408"/>
      <c r="K60" s="409">
        <f>Year1!K72+Year2!K72+Year3!K72+Year4!K72+Year5!K72</f>
        <v>0</v>
      </c>
      <c r="L60" s="408"/>
    </row>
    <row r="61" spans="1:12" ht="15">
      <c r="A61" s="522" t="s">
        <v>162</v>
      </c>
      <c r="B61" s="524"/>
      <c r="C61" s="528"/>
      <c r="D61" s="122"/>
      <c r="E61" s="122"/>
      <c r="F61" s="122"/>
      <c r="G61" s="409">
        <f>Year1!G73+Year2!G73+Year3!G73+Year4!G73+Year5!G73</f>
        <v>0</v>
      </c>
      <c r="H61" s="408"/>
      <c r="I61" s="409">
        <f>Year1!I73+Year2!I73+Year3!I73+Year4!I73+Year5!I73</f>
        <v>0</v>
      </c>
      <c r="J61" s="408"/>
      <c r="K61" s="409">
        <f>Year1!K73+Year2!K73+Year3!K73+Year4!K73+Year5!K73</f>
        <v>0</v>
      </c>
      <c r="L61" s="408"/>
    </row>
    <row r="62" spans="1:12" ht="15">
      <c r="A62" s="522" t="s">
        <v>24</v>
      </c>
      <c r="B62" s="523"/>
      <c r="C62" s="528"/>
      <c r="D62" s="122"/>
      <c r="E62" s="122"/>
      <c r="F62" s="122"/>
      <c r="G62" s="409">
        <f>Year1!G74+Year2!G74+Year3!G74+Year4!G74+Year5!G74</f>
        <v>0</v>
      </c>
      <c r="H62" s="408"/>
      <c r="I62" s="409">
        <f>Year1!I74+Year2!I74+Year3!I74+Year4!I74+Year5!I74</f>
        <v>0</v>
      </c>
      <c r="J62" s="408"/>
      <c r="K62" s="409">
        <f>Year1!K74+Year2!K74+Year3!K74+Year4!K74+Year5!K74</f>
        <v>0</v>
      </c>
      <c r="L62" s="408"/>
    </row>
    <row r="63" spans="1:12" ht="15">
      <c r="A63" s="522" t="s">
        <v>25</v>
      </c>
      <c r="B63" s="524"/>
      <c r="C63" s="528"/>
      <c r="D63" s="122"/>
      <c r="E63" s="122"/>
      <c r="F63" s="122"/>
      <c r="G63" s="409">
        <f>Year1!G75+Year2!G75+Year3!G75+Year4!G75+Year5!G75</f>
        <v>0</v>
      </c>
      <c r="H63" s="408"/>
      <c r="I63" s="409">
        <f>Year1!I75+Year2!I75+Year3!I75+Year4!I75+Year5!I75</f>
        <v>0</v>
      </c>
      <c r="J63" s="408"/>
      <c r="K63" s="409">
        <f>Year1!K75+Year2!K75+Year3!K75+Year4!K75+Year5!K75</f>
        <v>0</v>
      </c>
      <c r="L63" s="408"/>
    </row>
    <row r="64" spans="1:12" ht="15">
      <c r="A64" s="522" t="s">
        <v>26</v>
      </c>
      <c r="B64" s="524"/>
      <c r="C64" s="528"/>
      <c r="D64" s="122"/>
      <c r="E64" s="122"/>
      <c r="F64" s="122"/>
      <c r="G64" s="409">
        <f>Year1!G76+Year2!G76+Year3!G76+Year4!G76+Year5!G76</f>
        <v>0</v>
      </c>
      <c r="H64" s="408"/>
      <c r="I64" s="409">
        <f>Year1!I76+Year2!I76+Year3!I76+Year4!I76+Year5!I76</f>
        <v>0</v>
      </c>
      <c r="J64" s="408"/>
      <c r="K64" s="409">
        <f>Year1!K76+Year2!K76+Year3!K76+Year4!K76+Year5!K76</f>
        <v>0</v>
      </c>
      <c r="L64" s="408"/>
    </row>
    <row r="65" spans="1:12" ht="15">
      <c r="A65" s="516" t="s">
        <v>27</v>
      </c>
      <c r="B65" s="517"/>
      <c r="C65" s="528"/>
      <c r="D65" s="122"/>
      <c r="E65" s="122"/>
      <c r="F65" s="122"/>
      <c r="G65" s="409">
        <f>G51+G52+G55+G56+G58+G59+G60+G61+G62+G63+G64</f>
        <v>0</v>
      </c>
      <c r="H65" s="408"/>
      <c r="I65" s="409">
        <f>I51+I52+I55+I56+I58+I59+I60+I61+I62+I63+I64</f>
        <v>0</v>
      </c>
      <c r="J65" s="408"/>
      <c r="K65" s="409">
        <f>K51+K52+K55+K56+K58+K59+K60+K61+K62+K63+K64</f>
        <v>0</v>
      </c>
      <c r="L65" s="408"/>
    </row>
    <row r="66" spans="1:12" ht="15">
      <c r="A66" s="149"/>
      <c r="B66" s="150"/>
      <c r="C66" s="142"/>
      <c r="D66" s="142"/>
      <c r="E66" s="142"/>
      <c r="F66" s="143"/>
      <c r="G66" s="110"/>
      <c r="H66" s="110"/>
      <c r="I66" s="110"/>
      <c r="J66" s="110"/>
      <c r="K66" s="110"/>
      <c r="L66" s="111"/>
    </row>
    <row r="67" spans="1:12" ht="15">
      <c r="A67" s="518" t="s">
        <v>28</v>
      </c>
      <c r="B67" s="519"/>
      <c r="C67" s="189"/>
      <c r="D67" s="190"/>
      <c r="E67" s="190"/>
      <c r="F67" s="191"/>
      <c r="G67" s="407">
        <f>Year1!G79+Year2!G79+Year3!G79+Year4!G79+Year5!G79</f>
        <v>0</v>
      </c>
      <c r="H67" s="408"/>
      <c r="I67" s="409">
        <f>Year1!I79+Year2!I79+Year3!I79+Year4!I79+Year5!I79</f>
        <v>0</v>
      </c>
      <c r="J67" s="408"/>
      <c r="K67" s="409">
        <f>Year1!K79+Year2!K79+Year3!K79+Year4!K79+Year5!K79</f>
        <v>0</v>
      </c>
      <c r="L67" s="408"/>
    </row>
    <row r="68" spans="1:12" ht="15">
      <c r="A68" s="520" t="s">
        <v>31</v>
      </c>
      <c r="B68" s="521"/>
      <c r="C68" s="153"/>
      <c r="D68" s="151"/>
      <c r="E68" s="151"/>
      <c r="F68" s="152"/>
      <c r="G68" s="407">
        <f>G65+G67</f>
        <v>0</v>
      </c>
      <c r="H68" s="408"/>
      <c r="I68" s="409">
        <f>I65+I67</f>
        <v>0</v>
      </c>
      <c r="J68" s="408"/>
      <c r="K68" s="409">
        <f>K65+K67</f>
        <v>0</v>
      </c>
      <c r="L68" s="408"/>
    </row>
    <row r="70" spans="1:12">
      <c r="A70" s="154"/>
      <c r="B70" s="154"/>
      <c r="C70" s="154"/>
      <c r="D70" s="154"/>
      <c r="E70" s="154"/>
      <c r="F70" s="154"/>
      <c r="G70" s="154"/>
      <c r="H70" s="515"/>
      <c r="I70" s="515"/>
      <c r="J70" s="154"/>
      <c r="K70" s="154"/>
    </row>
    <row r="71" spans="1:12">
      <c r="A71" s="515"/>
      <c r="B71" s="515"/>
      <c r="C71" s="154"/>
      <c r="D71" s="154"/>
      <c r="E71" s="154"/>
      <c r="F71" s="154"/>
      <c r="G71" s="154"/>
      <c r="H71" s="154"/>
      <c r="I71" s="154"/>
      <c r="J71" s="154"/>
      <c r="K71" s="154"/>
      <c r="L71" s="154"/>
    </row>
    <row r="72" spans="1:12">
      <c r="A72" s="154"/>
      <c r="B72" s="154"/>
      <c r="C72" s="155"/>
      <c r="D72" s="155"/>
      <c r="E72" s="155"/>
      <c r="F72" s="155"/>
      <c r="G72" s="515"/>
      <c r="H72" s="515"/>
      <c r="I72" s="515"/>
      <c r="J72" s="515"/>
      <c r="K72" s="515"/>
      <c r="L72" s="515"/>
    </row>
    <row r="73" spans="1:12">
      <c r="A73" s="515"/>
      <c r="B73" s="515"/>
      <c r="C73" s="155"/>
      <c r="D73" s="155"/>
      <c r="E73" s="155"/>
      <c r="F73" s="155"/>
      <c r="G73" s="515"/>
      <c r="H73" s="515"/>
      <c r="I73" s="515"/>
      <c r="J73" s="515"/>
      <c r="K73" s="515"/>
      <c r="L73" s="515"/>
    </row>
    <row r="74" spans="1:12">
      <c r="A74" s="515"/>
      <c r="B74" s="515"/>
      <c r="C74" s="155"/>
      <c r="D74" s="155"/>
      <c r="E74" s="155"/>
      <c r="F74" s="155"/>
      <c r="G74" s="515"/>
      <c r="H74" s="515"/>
      <c r="I74" s="515"/>
      <c r="J74" s="515"/>
      <c r="K74" s="515"/>
      <c r="L74" s="515"/>
    </row>
    <row r="75" spans="1:12">
      <c r="A75" s="515"/>
      <c r="B75" s="515"/>
      <c r="C75" s="155"/>
      <c r="D75" s="155"/>
      <c r="E75" s="155"/>
      <c r="F75" s="155"/>
      <c r="G75" s="515"/>
      <c r="H75" s="515"/>
      <c r="I75" s="515"/>
      <c r="J75" s="515"/>
      <c r="K75" s="515"/>
      <c r="L75" s="515"/>
    </row>
    <row r="76" spans="1:12">
      <c r="A76" s="515"/>
      <c r="B76" s="515"/>
      <c r="C76" s="155"/>
      <c r="D76" s="155"/>
      <c r="E76" s="155"/>
      <c r="F76" s="155"/>
      <c r="G76" s="515"/>
      <c r="H76" s="515"/>
      <c r="I76" s="515"/>
      <c r="J76" s="515"/>
      <c r="K76" s="515"/>
      <c r="L76" s="515"/>
    </row>
    <row r="77" spans="1:12">
      <c r="A77" s="515"/>
      <c r="B77" s="515"/>
      <c r="C77" s="154"/>
      <c r="D77" s="154"/>
      <c r="E77" s="154"/>
      <c r="F77" s="154"/>
      <c r="G77" s="515"/>
      <c r="H77" s="515"/>
      <c r="I77" s="515"/>
      <c r="J77" s="515"/>
      <c r="K77" s="515"/>
      <c r="L77" s="515"/>
    </row>
    <row r="78" spans="1:12">
      <c r="A78" s="515"/>
      <c r="B78" s="515"/>
      <c r="C78" s="154"/>
      <c r="D78" s="154"/>
      <c r="E78" s="154"/>
      <c r="F78" s="154"/>
      <c r="G78" s="515"/>
      <c r="H78" s="515"/>
      <c r="I78" s="515"/>
      <c r="J78" s="515"/>
      <c r="K78" s="515"/>
      <c r="L78" s="515"/>
    </row>
    <row r="79" spans="1:12">
      <c r="A79" s="515"/>
      <c r="B79" s="515"/>
      <c r="C79" s="154"/>
      <c r="D79" s="154"/>
      <c r="E79" s="154"/>
      <c r="F79" s="154"/>
      <c r="G79" s="515"/>
      <c r="H79" s="515"/>
      <c r="I79" s="515"/>
      <c r="J79" s="515"/>
      <c r="K79" s="515"/>
      <c r="L79" s="515"/>
    </row>
  </sheetData>
  <sheetProtection algorithmName="SHA-512" hashValue="MmsG+ww43C8GbeORjBtXKpJk/J15wUC31/vL6j29L1jQD6NmyzZ6XzLPzA51n7YOVD5vJ51uZev2JalAVnjLGA==" saltValue="YWKkbFshwT6kFlY3+9RKfQ==" spinCount="100000" sheet="1" objects="1" scenarios="1" selectLockedCells="1"/>
  <mergeCells count="209">
    <mergeCell ref="A49:B49"/>
    <mergeCell ref="G49:H49"/>
    <mergeCell ref="A50:B50"/>
    <mergeCell ref="G50:H50"/>
    <mergeCell ref="A1:L3"/>
    <mergeCell ref="N1:T3"/>
    <mergeCell ref="C14:G14"/>
    <mergeCell ref="I14:J14"/>
    <mergeCell ref="G20:H20"/>
    <mergeCell ref="I20:J20"/>
    <mergeCell ref="K20:L20"/>
    <mergeCell ref="A21:B21"/>
    <mergeCell ref="I21:J21"/>
    <mergeCell ref="K21:L21"/>
    <mergeCell ref="B5:L5"/>
    <mergeCell ref="J12:K12"/>
    <mergeCell ref="C7:G7"/>
    <mergeCell ref="C8:G8"/>
    <mergeCell ref="C9:G9"/>
    <mergeCell ref="H7:J7"/>
    <mergeCell ref="H8:J8"/>
    <mergeCell ref="H9:J9"/>
    <mergeCell ref="K7:L7"/>
    <mergeCell ref="K8:L8"/>
    <mergeCell ref="K9:L9"/>
    <mergeCell ref="C12:F12"/>
    <mergeCell ref="C13:F13"/>
    <mergeCell ref="A22:B22"/>
    <mergeCell ref="A23:B23"/>
    <mergeCell ref="G23:H23"/>
    <mergeCell ref="I23:J23"/>
    <mergeCell ref="K23:L23"/>
    <mergeCell ref="A24:B24"/>
    <mergeCell ref="G24:H24"/>
    <mergeCell ref="I24:J24"/>
    <mergeCell ref="K24:L24"/>
    <mergeCell ref="A25:B25"/>
    <mergeCell ref="G25:H25"/>
    <mergeCell ref="I25:J25"/>
    <mergeCell ref="K25:L25"/>
    <mergeCell ref="A26:B26"/>
    <mergeCell ref="G26:H26"/>
    <mergeCell ref="I26:J26"/>
    <mergeCell ref="K26:L26"/>
    <mergeCell ref="A27:B27"/>
    <mergeCell ref="G27:H27"/>
    <mergeCell ref="I27:J27"/>
    <mergeCell ref="K27:L27"/>
    <mergeCell ref="A28:B28"/>
    <mergeCell ref="G28:H28"/>
    <mergeCell ref="I28:J28"/>
    <mergeCell ref="K28:L28"/>
    <mergeCell ref="A29:B29"/>
    <mergeCell ref="G29:H29"/>
    <mergeCell ref="I29:J29"/>
    <mergeCell ref="K29:L29"/>
    <mergeCell ref="A30:B30"/>
    <mergeCell ref="G30:H30"/>
    <mergeCell ref="I30:J30"/>
    <mergeCell ref="K30:L30"/>
    <mergeCell ref="A40:B40"/>
    <mergeCell ref="A41:B41"/>
    <mergeCell ref="G41:H41"/>
    <mergeCell ref="I41:J41"/>
    <mergeCell ref="K41:L41"/>
    <mergeCell ref="A42:B42"/>
    <mergeCell ref="G42:H42"/>
    <mergeCell ref="I42:J42"/>
    <mergeCell ref="K42:L42"/>
    <mergeCell ref="A43:B43"/>
    <mergeCell ref="G43:H43"/>
    <mergeCell ref="I43:J43"/>
    <mergeCell ref="K43:L43"/>
    <mergeCell ref="A44:B44"/>
    <mergeCell ref="G44:H44"/>
    <mergeCell ref="I44:J44"/>
    <mergeCell ref="K44:L44"/>
    <mergeCell ref="A45:B45"/>
    <mergeCell ref="A46:B46"/>
    <mergeCell ref="G46:H46"/>
    <mergeCell ref="I46:J46"/>
    <mergeCell ref="K46:L46"/>
    <mergeCell ref="A47:B47"/>
    <mergeCell ref="G47:H47"/>
    <mergeCell ref="I47:J47"/>
    <mergeCell ref="K47:L47"/>
    <mergeCell ref="A48:B48"/>
    <mergeCell ref="G48:H48"/>
    <mergeCell ref="I48:J48"/>
    <mergeCell ref="K48:L48"/>
    <mergeCell ref="A51:B51"/>
    <mergeCell ref="C51:C65"/>
    <mergeCell ref="G51:H51"/>
    <mergeCell ref="I51:J51"/>
    <mergeCell ref="K51:L51"/>
    <mergeCell ref="A52:B52"/>
    <mergeCell ref="G52:H52"/>
    <mergeCell ref="I52:J52"/>
    <mergeCell ref="K52:L52"/>
    <mergeCell ref="A55:B55"/>
    <mergeCell ref="G55:H55"/>
    <mergeCell ref="I55:J55"/>
    <mergeCell ref="K55:L55"/>
    <mergeCell ref="A56:B56"/>
    <mergeCell ref="G56:H56"/>
    <mergeCell ref="I56:J56"/>
    <mergeCell ref="K56:L56"/>
    <mergeCell ref="A57:B57"/>
    <mergeCell ref="A58:B58"/>
    <mergeCell ref="G58:H58"/>
    <mergeCell ref="I58:J58"/>
    <mergeCell ref="K58:L58"/>
    <mergeCell ref="A59:B59"/>
    <mergeCell ref="G59:H59"/>
    <mergeCell ref="I59:J59"/>
    <mergeCell ref="K59:L59"/>
    <mergeCell ref="A60:B60"/>
    <mergeCell ref="G60:H60"/>
    <mergeCell ref="I60:J60"/>
    <mergeCell ref="K60:L60"/>
    <mergeCell ref="A61:B61"/>
    <mergeCell ref="G61:H61"/>
    <mergeCell ref="I61:J61"/>
    <mergeCell ref="K61:L61"/>
    <mergeCell ref="A62:B62"/>
    <mergeCell ref="G62:H62"/>
    <mergeCell ref="I62:J62"/>
    <mergeCell ref="K62:L62"/>
    <mergeCell ref="A63:B63"/>
    <mergeCell ref="G63:H63"/>
    <mergeCell ref="I63:J63"/>
    <mergeCell ref="K63:L63"/>
    <mergeCell ref="A64:B64"/>
    <mergeCell ref="G64:H64"/>
    <mergeCell ref="I64:J64"/>
    <mergeCell ref="K64:L64"/>
    <mergeCell ref="A65:B65"/>
    <mergeCell ref="G65:H65"/>
    <mergeCell ref="I65:J65"/>
    <mergeCell ref="K65:L65"/>
    <mergeCell ref="A67:B67"/>
    <mergeCell ref="G67:H67"/>
    <mergeCell ref="I67:J67"/>
    <mergeCell ref="K67:L67"/>
    <mergeCell ref="A68:B68"/>
    <mergeCell ref="G68:H68"/>
    <mergeCell ref="I68:J68"/>
    <mergeCell ref="K68:L68"/>
    <mergeCell ref="A79:B79"/>
    <mergeCell ref="G79:L79"/>
    <mergeCell ref="A75:B75"/>
    <mergeCell ref="G75:L75"/>
    <mergeCell ref="A76:B76"/>
    <mergeCell ref="G76:L76"/>
    <mergeCell ref="A77:B77"/>
    <mergeCell ref="G77:L77"/>
    <mergeCell ref="H70:I70"/>
    <mergeCell ref="A71:B71"/>
    <mergeCell ref="G72:L72"/>
    <mergeCell ref="A73:B73"/>
    <mergeCell ref="G73:L73"/>
    <mergeCell ref="A74:B74"/>
    <mergeCell ref="G74:L74"/>
    <mergeCell ref="A78:B78"/>
    <mergeCell ref="G78:L78"/>
    <mergeCell ref="A31:B31"/>
    <mergeCell ref="A32:B32"/>
    <mergeCell ref="A33:B33"/>
    <mergeCell ref="A34:B34"/>
    <mergeCell ref="A35:B35"/>
    <mergeCell ref="A36:B36"/>
    <mergeCell ref="A37:B37"/>
    <mergeCell ref="A38:B38"/>
    <mergeCell ref="A39:B39"/>
    <mergeCell ref="G37:H37"/>
    <mergeCell ref="G38:H38"/>
    <mergeCell ref="G39:H39"/>
    <mergeCell ref="I32:J32"/>
    <mergeCell ref="I33:J33"/>
    <mergeCell ref="I34:J34"/>
    <mergeCell ref="I35:J35"/>
    <mergeCell ref="I36:J36"/>
    <mergeCell ref="I37:J37"/>
    <mergeCell ref="I38:J38"/>
    <mergeCell ref="I39:J39"/>
    <mergeCell ref="A54:B54"/>
    <mergeCell ref="D21:D22"/>
    <mergeCell ref="E21:E22"/>
    <mergeCell ref="F21:F22"/>
    <mergeCell ref="G53:H53"/>
    <mergeCell ref="G54:H54"/>
    <mergeCell ref="I53:J53"/>
    <mergeCell ref="I54:J54"/>
    <mergeCell ref="K53:L53"/>
    <mergeCell ref="K54:L54"/>
    <mergeCell ref="K32:L32"/>
    <mergeCell ref="K33:L33"/>
    <mergeCell ref="K34:L34"/>
    <mergeCell ref="K35:L35"/>
    <mergeCell ref="K36:L36"/>
    <mergeCell ref="K37:L37"/>
    <mergeCell ref="K38:L38"/>
    <mergeCell ref="K39:L39"/>
    <mergeCell ref="A53:B53"/>
    <mergeCell ref="G32:H32"/>
    <mergeCell ref="G33:H33"/>
    <mergeCell ref="G34:H34"/>
    <mergeCell ref="G35:H35"/>
    <mergeCell ref="G36:H36"/>
  </mergeCells>
  <conditionalFormatting sqref="C67:F67">
    <cfRule type="expression" priority="4" stopIfTrue="1">
      <formula>"If(B13 = ""Off Campus"", 26%)"</formula>
    </cfRule>
  </conditionalFormatting>
  <conditionalFormatting sqref="C23:F39">
    <cfRule type="cellIs" dxfId="0" priority="3" operator="greaterThan">
      <formula>0.2</formula>
    </cfRule>
  </conditionalFormatting>
  <dataValidations disablePrompts="1" count="1">
    <dataValidation allowBlank="1" showInputMessage="1" showErrorMessage="1" errorTitle="Selection Error" error="Entry must be selected from drop-down list." sqref="J12:K12" xr:uid="{00000000-0002-0000-0500-000000000000}"/>
  </dataValidations>
  <pageMargins left="0.7" right="0.7" top="0.75" bottom="0.75" header="0.3" footer="0.3"/>
  <pageSetup scale="61" orientation="portrait" r:id="rId1"/>
  <ignoredErrors>
    <ignoredError sqref="B12:B13 B15:B17 G12:G1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22"/>
  <sheetViews>
    <sheetView topLeftCell="A4" zoomScale="150" zoomScaleNormal="150" zoomScalePageLayoutView="150" workbookViewId="0">
      <selection activeCell="C10" sqref="C10"/>
    </sheetView>
  </sheetViews>
  <sheetFormatPr defaultColWidth="8.7109375" defaultRowHeight="12.75"/>
  <cols>
    <col min="1" max="1" width="17.28515625" style="38" customWidth="1"/>
    <col min="2" max="2" width="22.85546875" style="38" customWidth="1"/>
    <col min="3" max="3" width="1.5703125" style="38" customWidth="1"/>
    <col min="4" max="4" width="21.140625" style="38" customWidth="1"/>
    <col min="5" max="5" width="25.42578125" style="38" customWidth="1"/>
    <col min="6" max="16384" width="8.7109375" style="38"/>
  </cols>
  <sheetData>
    <row r="1" spans="1:12" ht="15.75">
      <c r="A1" s="64" t="s">
        <v>85</v>
      </c>
    </row>
    <row r="2" spans="1:12">
      <c r="H2" s="60"/>
      <c r="I2" s="60"/>
      <c r="J2" s="60"/>
      <c r="K2" s="60"/>
      <c r="L2" s="60"/>
    </row>
    <row r="3" spans="1:12" ht="15.75">
      <c r="A3" s="63" t="s">
        <v>84</v>
      </c>
      <c r="B3" s="62"/>
      <c r="C3" s="62"/>
      <c r="H3" s="60"/>
      <c r="I3" s="60"/>
      <c r="J3" s="60"/>
      <c r="K3" s="60"/>
      <c r="L3" s="60"/>
    </row>
    <row r="4" spans="1:12" ht="130.5" customHeight="1">
      <c r="A4" s="561" t="s">
        <v>99</v>
      </c>
      <c r="B4" s="561"/>
      <c r="C4" s="561"/>
      <c r="D4" s="561"/>
      <c r="E4" s="561"/>
      <c r="H4" s="60"/>
      <c r="I4" s="60"/>
      <c r="J4" s="60"/>
      <c r="K4" s="60"/>
      <c r="L4" s="60"/>
    </row>
    <row r="5" spans="1:12" ht="32.25" customHeight="1">
      <c r="A5" s="67"/>
      <c r="B5" s="67"/>
      <c r="C5" s="67"/>
      <c r="H5" s="60"/>
      <c r="I5" s="60"/>
      <c r="J5" s="60"/>
      <c r="K5" s="60"/>
      <c r="L5" s="60"/>
    </row>
    <row r="6" spans="1:12" ht="21" customHeight="1">
      <c r="A6" s="562" t="s">
        <v>88</v>
      </c>
      <c r="B6" s="563"/>
      <c r="C6" s="563"/>
      <c r="D6" s="563"/>
      <c r="E6" s="564"/>
    </row>
    <row r="7" spans="1:12" ht="4.5" customHeight="1">
      <c r="A7" s="69"/>
      <c r="B7" s="59"/>
      <c r="C7" s="59"/>
      <c r="D7" s="59"/>
      <c r="E7" s="70"/>
    </row>
    <row r="8" spans="1:12" ht="30" customHeight="1">
      <c r="A8" s="586" t="s">
        <v>87</v>
      </c>
      <c r="B8" s="587"/>
      <c r="C8" s="59"/>
      <c r="D8" s="588" t="s">
        <v>86</v>
      </c>
      <c r="E8" s="589"/>
    </row>
    <row r="9" spans="1:12" ht="30">
      <c r="A9" s="202" t="s">
        <v>100</v>
      </c>
      <c r="B9" s="203" t="s">
        <v>81</v>
      </c>
      <c r="C9" s="59"/>
      <c r="D9" s="204" t="s">
        <v>100</v>
      </c>
      <c r="E9" s="205" t="s">
        <v>81</v>
      </c>
      <c r="K9" s="66"/>
    </row>
    <row r="10" spans="1:12" ht="53.25" customHeight="1">
      <c r="A10" s="92"/>
      <c r="B10" s="68">
        <f>IF(A10&gt;9,"Total person-months of effort cannot exceed 9 months",A10/9)</f>
        <v>0</v>
      </c>
      <c r="C10" s="71"/>
      <c r="D10" s="92"/>
      <c r="E10" s="68">
        <f>IF(D10&gt;3,"Total person-months of effort cannot exceed 3 months",D10/3)</f>
        <v>0</v>
      </c>
    </row>
    <row r="11" spans="1:12" ht="27.75" customHeight="1">
      <c r="A11" s="574" t="s">
        <v>97</v>
      </c>
      <c r="B11" s="575"/>
      <c r="C11" s="575"/>
      <c r="D11" s="575"/>
      <c r="E11" s="576"/>
    </row>
    <row r="12" spans="1:12" ht="84" customHeight="1">
      <c r="A12" s="580" t="s">
        <v>98</v>
      </c>
      <c r="B12" s="581"/>
      <c r="C12" s="581"/>
      <c r="D12" s="581"/>
      <c r="E12" s="582"/>
    </row>
    <row r="13" spans="1:12" ht="89.25" customHeight="1">
      <c r="A13" s="565" t="s">
        <v>103</v>
      </c>
      <c r="B13" s="566"/>
      <c r="C13" s="566"/>
      <c r="D13" s="566"/>
      <c r="E13" s="567"/>
    </row>
    <row r="16" spans="1:12" ht="24" customHeight="1">
      <c r="A16" s="583" t="s">
        <v>83</v>
      </c>
      <c r="B16" s="584"/>
      <c r="C16" s="584"/>
      <c r="D16" s="584"/>
      <c r="E16" s="585"/>
    </row>
    <row r="17" spans="1:11" ht="4.5" customHeight="1">
      <c r="A17" s="72"/>
      <c r="B17" s="60"/>
      <c r="C17" s="60"/>
      <c r="D17" s="60"/>
      <c r="E17" s="73"/>
    </row>
    <row r="18" spans="1:11" ht="39" customHeight="1">
      <c r="A18" s="577" t="s">
        <v>82</v>
      </c>
      <c r="B18" s="578"/>
      <c r="C18" s="578"/>
      <c r="D18" s="578"/>
      <c r="E18" s="579"/>
    </row>
    <row r="19" spans="1:11" ht="25.5" customHeight="1">
      <c r="A19" s="573" t="s">
        <v>101</v>
      </c>
      <c r="B19" s="573"/>
      <c r="C19" s="573" t="s">
        <v>81</v>
      </c>
      <c r="D19" s="573"/>
      <c r="E19" s="573"/>
    </row>
    <row r="20" spans="1:11" ht="42.75" customHeight="1">
      <c r="A20" s="571"/>
      <c r="B20" s="572"/>
      <c r="C20" s="568">
        <f>IF(A20&gt;12,"Total person-months of effort cannot exceed twelve months",A20/12)</f>
        <v>0</v>
      </c>
      <c r="D20" s="569"/>
      <c r="E20" s="570"/>
      <c r="K20" s="66"/>
    </row>
    <row r="21" spans="1:11" ht="28.5" customHeight="1">
      <c r="A21" s="574" t="s">
        <v>97</v>
      </c>
      <c r="B21" s="575"/>
      <c r="C21" s="575"/>
      <c r="D21" s="575"/>
      <c r="E21" s="576"/>
    </row>
    <row r="22" spans="1:11" ht="117" customHeight="1">
      <c r="A22" s="565" t="s">
        <v>102</v>
      </c>
      <c r="B22" s="566"/>
      <c r="C22" s="566"/>
      <c r="D22" s="566"/>
      <c r="E22" s="567"/>
      <c r="F22" s="61"/>
    </row>
  </sheetData>
  <sheetProtection algorithmName="SHA-512" hashValue="fe6Iv42FDjuzZfNEn9xU9RDWClaHzHr5RONvIcdW/bmQi9uCbOghyOWTrYtHOB1ZmP2YGdqZzp5NW/XONhxPMQ==" saltValue="Tt7Zg1a9QbJqloZGFGP8Og==" spinCount="100000" sheet="1" objects="1" scenarios="1" selectLockedCells="1"/>
  <mergeCells count="15">
    <mergeCell ref="A4:E4"/>
    <mergeCell ref="A6:E6"/>
    <mergeCell ref="A22:E22"/>
    <mergeCell ref="C20:E20"/>
    <mergeCell ref="A20:B20"/>
    <mergeCell ref="A19:B19"/>
    <mergeCell ref="C19:E19"/>
    <mergeCell ref="A21:E21"/>
    <mergeCell ref="A18:E18"/>
    <mergeCell ref="A12:E12"/>
    <mergeCell ref="A13:E13"/>
    <mergeCell ref="A16:E16"/>
    <mergeCell ref="A8:B8"/>
    <mergeCell ref="A11:E11"/>
    <mergeCell ref="D8:E8"/>
  </mergeCells>
  <pageMargins left="0.7" right="0.7" top="0.75" bottom="0.75" header="0.3" footer="0.3"/>
  <pageSetup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autoPageBreaks="0"/>
  </sheetPr>
  <dimension ref="A1:X76"/>
  <sheetViews>
    <sheetView workbookViewId="0">
      <selection activeCell="B10" sqref="B10"/>
    </sheetView>
  </sheetViews>
  <sheetFormatPr defaultColWidth="8.7109375" defaultRowHeight="12.75"/>
  <cols>
    <col min="1" max="1" width="26.140625" style="126" customWidth="1"/>
    <col min="2" max="2" width="12.28515625" style="126" customWidth="1"/>
    <col min="3" max="3" width="10.42578125" style="126" bestFit="1" customWidth="1"/>
    <col min="4" max="4" width="27.7109375" style="126" customWidth="1"/>
    <col min="5" max="5" width="8.42578125" style="126" customWidth="1"/>
    <col min="6" max="7" width="8" style="126" customWidth="1"/>
    <col min="8" max="8" width="9.140625" style="126" customWidth="1"/>
    <col min="9" max="9" width="10.28515625" style="126" customWidth="1"/>
    <col min="10" max="10" width="6.85546875" style="334" customWidth="1"/>
    <col min="11" max="11" width="8.7109375" style="334"/>
    <col min="12" max="15" width="9.140625" style="334" bestFit="1" customWidth="1"/>
    <col min="16" max="17" width="8.7109375" style="334"/>
    <col min="18" max="19" width="8.7109375" style="126"/>
    <col min="20" max="20" width="10.140625" style="126" bestFit="1" customWidth="1"/>
    <col min="21" max="16384" width="8.7109375" style="126"/>
  </cols>
  <sheetData>
    <row r="1" spans="1:24" ht="15.75">
      <c r="A1" s="206" t="s">
        <v>132</v>
      </c>
    </row>
    <row r="2" spans="1:24" ht="15">
      <c r="A2" s="207"/>
    </row>
    <row r="3" spans="1:24" ht="15.75">
      <c r="A3" s="208" t="s">
        <v>84</v>
      </c>
    </row>
    <row r="4" spans="1:24" ht="15">
      <c r="A4" s="209" t="s">
        <v>144</v>
      </c>
      <c r="B4" s="210"/>
      <c r="C4" s="210"/>
      <c r="D4" s="210"/>
      <c r="E4" s="210"/>
      <c r="F4" s="210"/>
      <c r="G4" s="210"/>
      <c r="H4" s="210"/>
      <c r="I4" s="210"/>
    </row>
    <row r="5" spans="1:24" ht="108" customHeight="1">
      <c r="A5" s="595" t="s">
        <v>145</v>
      </c>
      <c r="B5" s="595"/>
      <c r="C5" s="595"/>
      <c r="D5" s="595"/>
      <c r="E5" s="595"/>
      <c r="F5" s="595"/>
      <c r="G5" s="595"/>
      <c r="H5" s="595"/>
      <c r="I5" s="595"/>
      <c r="R5" s="211"/>
      <c r="S5" s="211"/>
      <c r="T5" s="211"/>
      <c r="U5" s="211"/>
      <c r="V5" s="211"/>
    </row>
    <row r="6" spans="1:24" ht="15">
      <c r="A6" s="207"/>
      <c r="R6" s="211"/>
      <c r="S6" s="211"/>
      <c r="T6" s="211"/>
      <c r="U6" s="211"/>
      <c r="V6" s="211"/>
    </row>
    <row r="7" spans="1:24">
      <c r="K7" s="335"/>
      <c r="L7" s="335"/>
      <c r="M7" s="335"/>
      <c r="N7" s="335"/>
      <c r="O7" s="335"/>
      <c r="P7" s="335"/>
      <c r="Q7" s="335"/>
      <c r="R7" s="211"/>
      <c r="S7" s="211"/>
      <c r="T7" s="211"/>
      <c r="U7" s="211"/>
      <c r="V7" s="211"/>
    </row>
    <row r="8" spans="1:24" ht="13.5" thickBot="1">
      <c r="K8" s="335"/>
      <c r="L8" s="335"/>
      <c r="M8" s="335"/>
      <c r="N8" s="335"/>
      <c r="O8" s="335"/>
      <c r="P8" s="335"/>
      <c r="Q8" s="335"/>
      <c r="R8" s="211"/>
      <c r="S8" s="211"/>
      <c r="T8" s="211"/>
      <c r="U8" s="211"/>
      <c r="V8" s="211"/>
      <c r="W8" s="211"/>
      <c r="X8" s="211"/>
    </row>
    <row r="9" spans="1:24" ht="30.75" customHeight="1">
      <c r="A9" s="243" t="s">
        <v>138</v>
      </c>
      <c r="B9" s="248">
        <f>Year1!C7</f>
        <v>0</v>
      </c>
      <c r="C9" s="244"/>
      <c r="D9" s="244"/>
      <c r="E9" s="590" t="s">
        <v>137</v>
      </c>
      <c r="F9" s="590"/>
      <c r="G9" s="590"/>
      <c r="H9" s="590"/>
      <c r="I9" s="591"/>
      <c r="J9" s="336"/>
      <c r="K9" s="335"/>
      <c r="L9" s="592" t="s">
        <v>127</v>
      </c>
      <c r="M9" s="592"/>
      <c r="N9" s="592"/>
      <c r="O9" s="592"/>
      <c r="P9" s="592"/>
      <c r="Q9" s="335"/>
      <c r="R9" s="333"/>
      <c r="S9" s="333"/>
      <c r="T9" s="211"/>
      <c r="U9" s="211"/>
      <c r="V9" s="211"/>
      <c r="W9" s="211"/>
      <c r="X9" s="211"/>
    </row>
    <row r="10" spans="1:24" ht="30" customHeight="1">
      <c r="A10" s="225" t="s">
        <v>136</v>
      </c>
      <c r="B10" s="222"/>
      <c r="C10" s="224"/>
      <c r="D10" s="226" t="s">
        <v>131</v>
      </c>
      <c r="E10" s="212" t="s">
        <v>110</v>
      </c>
      <c r="F10" s="212" t="s">
        <v>111</v>
      </c>
      <c r="G10" s="212" t="s">
        <v>112</v>
      </c>
      <c r="H10" s="212" t="s">
        <v>113</v>
      </c>
      <c r="I10" s="227" t="s">
        <v>114</v>
      </c>
      <c r="J10" s="336"/>
      <c r="K10" s="335"/>
      <c r="L10" s="336" t="s">
        <v>122</v>
      </c>
      <c r="M10" s="336" t="s">
        <v>125</v>
      </c>
      <c r="N10" s="336" t="s">
        <v>123</v>
      </c>
      <c r="O10" s="336" t="s">
        <v>124</v>
      </c>
      <c r="P10" s="336" t="s">
        <v>126</v>
      </c>
      <c r="Q10" s="335"/>
      <c r="R10" s="333"/>
      <c r="S10" s="333"/>
      <c r="T10" s="211"/>
      <c r="U10" s="211"/>
      <c r="V10" s="211"/>
      <c r="W10" s="211"/>
      <c r="X10" s="211"/>
    </row>
    <row r="11" spans="1:24" ht="18.75" customHeight="1">
      <c r="A11" s="228" t="s">
        <v>134</v>
      </c>
      <c r="B11" s="223"/>
      <c r="C11" s="224"/>
      <c r="D11" s="213" t="s">
        <v>146</v>
      </c>
      <c r="E11" s="221"/>
      <c r="F11" s="221"/>
      <c r="G11" s="221"/>
      <c r="H11" s="221"/>
      <c r="I11" s="229"/>
      <c r="J11" s="337"/>
      <c r="K11" s="335"/>
      <c r="L11" s="338">
        <f>IF(E14="No",B10,(B10*E13)+B10)</f>
        <v>0</v>
      </c>
      <c r="M11" s="338">
        <f>IF(F14="No",L11,(F13+L11))*B13+(L11*F13+L11)</f>
        <v>0</v>
      </c>
      <c r="N11" s="338">
        <f>IF(AND(F14="No",G14="No"),M11,(G13+M11))*B13+(M11*G13+M11)</f>
        <v>0</v>
      </c>
      <c r="O11" s="338">
        <f>IF(AND(F14="No",G14="No",H14="No"),N11,(H13+N11))*B13+(N11*H13+N11)</f>
        <v>0</v>
      </c>
      <c r="P11" s="338">
        <f>IF(AND(F14="No",G14="No",H14="No",I14="No"),O11,(I13+O11))*B13+(O11*I13+O11)</f>
        <v>0</v>
      </c>
      <c r="Q11" s="335"/>
      <c r="R11" s="333"/>
      <c r="S11" s="333"/>
      <c r="T11" s="253"/>
      <c r="U11" s="211"/>
      <c r="V11" s="211"/>
      <c r="W11" s="211"/>
      <c r="X11" s="211"/>
    </row>
    <row r="12" spans="1:24" ht="18.75" customHeight="1">
      <c r="A12" s="228" t="s">
        <v>135</v>
      </c>
      <c r="B12" s="223"/>
      <c r="C12" s="230"/>
      <c r="D12" s="213" t="s">
        <v>129</v>
      </c>
      <c r="E12" s="221"/>
      <c r="F12" s="221"/>
      <c r="G12" s="221"/>
      <c r="H12" s="221"/>
      <c r="I12" s="229"/>
      <c r="K12" s="335"/>
      <c r="L12" s="339" t="str">
        <f>IF(E14="No","","New Salary")</f>
        <v/>
      </c>
      <c r="M12" s="339" t="str">
        <f t="shared" ref="M12:P12" si="0">IF(F14="No","","New Salary")</f>
        <v/>
      </c>
      <c r="N12" s="339" t="str">
        <f t="shared" si="0"/>
        <v/>
      </c>
      <c r="O12" s="339" t="str">
        <f t="shared" si="0"/>
        <v/>
      </c>
      <c r="P12" s="339" t="str">
        <f t="shared" si="0"/>
        <v/>
      </c>
      <c r="Q12" s="335"/>
      <c r="R12" s="333"/>
      <c r="S12" s="333"/>
      <c r="T12" s="211"/>
      <c r="U12" s="211"/>
      <c r="V12" s="211"/>
      <c r="W12" s="211"/>
      <c r="X12" s="211"/>
    </row>
    <row r="13" spans="1:24" ht="18.75" customHeight="1">
      <c r="A13" s="231" t="s">
        <v>120</v>
      </c>
      <c r="B13" s="216">
        <v>0.03</v>
      </c>
      <c r="C13" s="230"/>
      <c r="D13" s="217" t="s">
        <v>130</v>
      </c>
      <c r="E13" s="214">
        <f>SUM(E11:E12)</f>
        <v>0</v>
      </c>
      <c r="F13" s="214">
        <f>SUM(F11:F12)</f>
        <v>0</v>
      </c>
      <c r="G13" s="214">
        <f>SUM(G11:G12)</f>
        <v>0</v>
      </c>
      <c r="H13" s="214">
        <f>SUM(H11:H12)</f>
        <v>0</v>
      </c>
      <c r="I13" s="232">
        <f>SUM(I11:I12)</f>
        <v>0</v>
      </c>
      <c r="K13" s="335"/>
      <c r="L13" s="335"/>
      <c r="M13" s="335"/>
      <c r="N13" s="335"/>
      <c r="O13" s="335"/>
      <c r="P13" s="335"/>
      <c r="Q13" s="335"/>
      <c r="R13" s="333"/>
      <c r="S13" s="333"/>
      <c r="T13" s="211"/>
      <c r="U13" s="211"/>
      <c r="V13" s="211"/>
      <c r="W13" s="211"/>
      <c r="X13" s="211"/>
    </row>
    <row r="14" spans="1:24" ht="18.75" customHeight="1">
      <c r="A14" s="233"/>
      <c r="B14" s="234"/>
      <c r="C14" s="224"/>
      <c r="D14" s="224"/>
      <c r="E14" s="245" t="str">
        <f>IF(AND(E11="",E12=""),"No","Yes")</f>
        <v>No</v>
      </c>
      <c r="F14" s="245" t="str">
        <f>IF(AND(F11="",F12=""),"No","Yes")</f>
        <v>No</v>
      </c>
      <c r="G14" s="245" t="str">
        <f>IF(AND(G11="",G12=""),"No","Yes")</f>
        <v>No</v>
      </c>
      <c r="H14" s="245" t="str">
        <f>IF(AND(H11="",H12=""),"No","Yes")</f>
        <v>No</v>
      </c>
      <c r="I14" s="246" t="str">
        <f>IF(AND(I11="",I12=""),"No","Yes")</f>
        <v>No</v>
      </c>
      <c r="L14" s="340"/>
      <c r="R14" s="333"/>
      <c r="S14" s="333"/>
      <c r="T14" s="211"/>
      <c r="U14" s="211"/>
      <c r="V14" s="211"/>
      <c r="W14" s="211"/>
      <c r="X14" s="211"/>
    </row>
    <row r="15" spans="1:24" ht="23.25" customHeight="1">
      <c r="A15" s="235"/>
      <c r="B15" s="224"/>
      <c r="C15" s="224"/>
      <c r="D15" s="224"/>
      <c r="E15" s="224"/>
      <c r="F15" s="224"/>
      <c r="G15" s="224"/>
      <c r="H15" s="224"/>
      <c r="I15" s="236"/>
      <c r="R15" s="333"/>
      <c r="S15" s="333"/>
      <c r="T15" s="211"/>
      <c r="U15" s="211"/>
      <c r="V15" s="211"/>
      <c r="W15" s="211"/>
      <c r="X15" s="211"/>
    </row>
    <row r="16" spans="1:24" ht="30" customHeight="1">
      <c r="A16" s="593" t="s">
        <v>133</v>
      </c>
      <c r="B16" s="594"/>
      <c r="C16" s="224"/>
      <c r="D16" s="224"/>
      <c r="E16" s="224"/>
      <c r="F16" s="224"/>
      <c r="G16" s="224"/>
      <c r="H16" s="224"/>
      <c r="I16" s="236"/>
      <c r="R16" s="333"/>
      <c r="S16" s="333"/>
      <c r="T16" s="211"/>
      <c r="U16" s="211"/>
      <c r="V16" s="211"/>
      <c r="W16" s="211"/>
      <c r="X16" s="211"/>
    </row>
    <row r="17" spans="1:24" ht="20.25" customHeight="1">
      <c r="A17" s="237" t="s">
        <v>115</v>
      </c>
      <c r="B17" s="218">
        <f>L11</f>
        <v>0</v>
      </c>
      <c r="C17" s="224"/>
      <c r="D17" s="224"/>
      <c r="E17" s="224"/>
      <c r="F17" s="224"/>
      <c r="G17" s="224"/>
      <c r="H17" s="224"/>
      <c r="I17" s="236"/>
      <c r="L17" s="334" t="e">
        <f>B17/B17</f>
        <v>#DIV/0!</v>
      </c>
      <c r="R17" s="333"/>
      <c r="S17" s="333"/>
      <c r="T17" s="211"/>
      <c r="U17" s="211"/>
      <c r="V17" s="211"/>
      <c r="W17" s="211"/>
      <c r="X17" s="211"/>
    </row>
    <row r="18" spans="1:24" ht="18.75" customHeight="1">
      <c r="A18" s="237" t="s">
        <v>116</v>
      </c>
      <c r="B18" s="218">
        <f>IF(M12="New Salary",M11,L11*B13+L11)</f>
        <v>0</v>
      </c>
      <c r="C18" s="224"/>
      <c r="D18" s="224"/>
      <c r="E18" s="224"/>
      <c r="F18" s="224"/>
      <c r="G18" s="224"/>
      <c r="H18" s="224"/>
      <c r="I18" s="236"/>
      <c r="L18" s="334" t="e">
        <f>B18/B17</f>
        <v>#DIV/0!</v>
      </c>
      <c r="R18" s="333"/>
      <c r="S18" s="333"/>
      <c r="T18" s="211"/>
      <c r="U18" s="211"/>
      <c r="V18" s="211"/>
      <c r="W18" s="211"/>
      <c r="X18" s="211"/>
    </row>
    <row r="19" spans="1:24" ht="18.75" customHeight="1">
      <c r="A19" s="237" t="s">
        <v>117</v>
      </c>
      <c r="B19" s="218">
        <f>IF(N12="New Salary",N11,B18*B13+B18)</f>
        <v>0</v>
      </c>
      <c r="C19" s="230"/>
      <c r="D19" s="247" t="s">
        <v>121</v>
      </c>
      <c r="E19" s="247"/>
      <c r="F19" s="247"/>
      <c r="G19" s="247"/>
      <c r="H19" s="224"/>
      <c r="I19" s="236"/>
      <c r="L19" s="334" t="e">
        <f>B19/B18</f>
        <v>#DIV/0!</v>
      </c>
      <c r="R19" s="333"/>
      <c r="S19" s="333"/>
      <c r="T19" s="211"/>
      <c r="U19" s="211"/>
      <c r="V19" s="211"/>
      <c r="W19" s="211"/>
      <c r="X19" s="211"/>
    </row>
    <row r="20" spans="1:24" ht="18.75" customHeight="1">
      <c r="A20" s="237" t="s">
        <v>118</v>
      </c>
      <c r="B20" s="218">
        <f>IF(O12="New Salary",O11,B19*B13+B19)</f>
        <v>0</v>
      </c>
      <c r="C20" s="230"/>
      <c r="D20" s="245">
        <f>B12-B11</f>
        <v>0</v>
      </c>
      <c r="E20" s="247"/>
      <c r="F20" s="247"/>
      <c r="G20" s="247"/>
      <c r="H20" s="224"/>
      <c r="I20" s="236"/>
      <c r="L20" s="334" t="e">
        <f>B20/B19</f>
        <v>#DIV/0!</v>
      </c>
      <c r="R20" s="211"/>
      <c r="S20" s="211"/>
      <c r="T20" s="211"/>
      <c r="U20" s="211"/>
      <c r="V20" s="211"/>
      <c r="W20" s="211"/>
      <c r="X20" s="211"/>
    </row>
    <row r="21" spans="1:24" ht="18.75" customHeight="1" thickBot="1">
      <c r="A21" s="238" t="s">
        <v>119</v>
      </c>
      <c r="B21" s="239">
        <f>IF(P12="New Salary",P11,B20*B13+B20)</f>
        <v>0</v>
      </c>
      <c r="C21" s="240"/>
      <c r="D21" s="241"/>
      <c r="E21" s="241"/>
      <c r="F21" s="241"/>
      <c r="G21" s="241"/>
      <c r="H21" s="241"/>
      <c r="I21" s="242"/>
      <c r="L21" s="334" t="e">
        <f>B21/B20</f>
        <v>#DIV/0!</v>
      </c>
      <c r="R21" s="211"/>
      <c r="S21" s="211"/>
      <c r="T21" s="211"/>
      <c r="U21" s="211"/>
      <c r="V21" s="211"/>
      <c r="W21" s="211"/>
      <c r="X21" s="211"/>
    </row>
    <row r="22" spans="1:24" ht="18.75" customHeight="1">
      <c r="C22" s="215"/>
      <c r="D22" s="207"/>
      <c r="E22" s="207"/>
      <c r="F22" s="207"/>
      <c r="G22" s="207"/>
      <c r="H22" s="207"/>
      <c r="I22" s="207"/>
      <c r="R22" s="211"/>
      <c r="S22" s="211"/>
      <c r="T22" s="211"/>
      <c r="U22" s="211"/>
      <c r="V22" s="211"/>
      <c r="W22" s="211"/>
      <c r="X22" s="211"/>
    </row>
    <row r="23" spans="1:24" ht="18.75" customHeight="1">
      <c r="C23" s="215"/>
      <c r="D23" s="207"/>
      <c r="E23" s="207"/>
      <c r="F23" s="207"/>
      <c r="G23" s="207"/>
      <c r="H23" s="207"/>
      <c r="I23" s="207"/>
      <c r="R23" s="211"/>
      <c r="S23" s="211"/>
      <c r="T23" s="211"/>
      <c r="U23" s="211"/>
      <c r="V23" s="211"/>
      <c r="W23" s="211"/>
      <c r="X23" s="211"/>
    </row>
    <row r="24" spans="1:24" ht="18.75" customHeight="1" thickBot="1">
      <c r="K24" s="335"/>
      <c r="L24" s="335"/>
      <c r="M24" s="335"/>
      <c r="N24" s="335"/>
      <c r="O24" s="335"/>
      <c r="P24" s="335"/>
      <c r="R24" s="211"/>
      <c r="S24" s="211"/>
      <c r="T24" s="211"/>
      <c r="U24" s="211"/>
      <c r="V24" s="211"/>
      <c r="W24" s="211"/>
      <c r="X24" s="211"/>
    </row>
    <row r="25" spans="1:24" ht="29.25" customHeight="1">
      <c r="A25" s="243" t="s">
        <v>140</v>
      </c>
      <c r="B25" s="248">
        <f>Year1!C8</f>
        <v>0</v>
      </c>
      <c r="C25" s="244"/>
      <c r="D25" s="244"/>
      <c r="E25" s="590" t="s">
        <v>137</v>
      </c>
      <c r="F25" s="590"/>
      <c r="G25" s="590"/>
      <c r="H25" s="590"/>
      <c r="I25" s="591"/>
      <c r="J25" s="336"/>
      <c r="K25" s="335"/>
      <c r="L25" s="592" t="s">
        <v>127</v>
      </c>
      <c r="M25" s="592"/>
      <c r="N25" s="592"/>
      <c r="O25" s="592"/>
      <c r="P25" s="592"/>
      <c r="R25" s="333"/>
      <c r="S25" s="211"/>
      <c r="T25" s="211"/>
      <c r="U25" s="211"/>
      <c r="V25" s="211"/>
      <c r="W25" s="211"/>
      <c r="X25" s="211"/>
    </row>
    <row r="26" spans="1:24" ht="35.25" customHeight="1">
      <c r="A26" s="225" t="s">
        <v>136</v>
      </c>
      <c r="B26" s="222"/>
      <c r="C26" s="224"/>
      <c r="D26" s="226" t="s">
        <v>131</v>
      </c>
      <c r="E26" s="212" t="s">
        <v>110</v>
      </c>
      <c r="F26" s="212" t="s">
        <v>111</v>
      </c>
      <c r="G26" s="212" t="s">
        <v>112</v>
      </c>
      <c r="H26" s="212" t="s">
        <v>113</v>
      </c>
      <c r="I26" s="227" t="s">
        <v>114</v>
      </c>
      <c r="J26" s="336"/>
      <c r="K26" s="335"/>
      <c r="L26" s="336" t="s">
        <v>122</v>
      </c>
      <c r="M26" s="336" t="s">
        <v>125</v>
      </c>
      <c r="N26" s="336" t="s">
        <v>123</v>
      </c>
      <c r="O26" s="336" t="s">
        <v>124</v>
      </c>
      <c r="P26" s="336" t="s">
        <v>126</v>
      </c>
      <c r="R26" s="333"/>
      <c r="S26" s="211"/>
      <c r="T26" s="211"/>
      <c r="U26" s="211"/>
      <c r="V26" s="211"/>
      <c r="W26" s="211"/>
      <c r="X26" s="211"/>
    </row>
    <row r="27" spans="1:24" ht="18.75" customHeight="1">
      <c r="A27" s="228" t="s">
        <v>134</v>
      </c>
      <c r="B27" s="223"/>
      <c r="C27" s="224"/>
      <c r="D27" s="213" t="s">
        <v>146</v>
      </c>
      <c r="E27" s="221"/>
      <c r="F27" s="221"/>
      <c r="G27" s="221"/>
      <c r="H27" s="221"/>
      <c r="I27" s="229"/>
      <c r="J27" s="337"/>
      <c r="K27" s="335"/>
      <c r="L27" s="338">
        <f>IF(E30="No",B26,(B26*E29)+B26)</f>
        <v>0</v>
      </c>
      <c r="M27" s="338">
        <f>IF(F30="No",L27,(F29+L27))*B29+(L27*F29+L27)</f>
        <v>0</v>
      </c>
      <c r="N27" s="338">
        <f>IF(AND(F30="No",G30="No"),M27,(G29+M27))*B29+(M27*G29+M27)</f>
        <v>0</v>
      </c>
      <c r="O27" s="338">
        <f>IF(AND(F30="No",G30="No",H30="No"),N27,(H29+N27))*B29+(N27*H29+N27)</f>
        <v>0</v>
      </c>
      <c r="P27" s="338">
        <f>IF(AND(F30="No",G30="No",H30="No",I30="No"),O27,(I29+O27))*B29+(O27*I29+O27)</f>
        <v>0</v>
      </c>
      <c r="R27" s="333"/>
      <c r="S27" s="211"/>
      <c r="T27" s="211"/>
      <c r="U27" s="211"/>
      <c r="V27" s="211"/>
      <c r="W27" s="211"/>
      <c r="X27" s="211"/>
    </row>
    <row r="28" spans="1:24" ht="18.75" customHeight="1">
      <c r="A28" s="228" t="s">
        <v>135</v>
      </c>
      <c r="B28" s="223"/>
      <c r="C28" s="230"/>
      <c r="D28" s="213" t="s">
        <v>129</v>
      </c>
      <c r="E28" s="221"/>
      <c r="F28" s="221"/>
      <c r="G28" s="221"/>
      <c r="H28" s="221"/>
      <c r="I28" s="229"/>
      <c r="K28" s="335"/>
      <c r="L28" s="339" t="str">
        <f>IF(E30="No","","New Salary")</f>
        <v/>
      </c>
      <c r="M28" s="339" t="str">
        <f t="shared" ref="M28" si="1">IF(F30="No","","New Salary")</f>
        <v/>
      </c>
      <c r="N28" s="339" t="str">
        <f t="shared" ref="N28" si="2">IF(G30="No","","New Salary")</f>
        <v/>
      </c>
      <c r="O28" s="339" t="str">
        <f t="shared" ref="O28" si="3">IF(H30="No","","New Salary")</f>
        <v/>
      </c>
      <c r="P28" s="339" t="str">
        <f t="shared" ref="P28" si="4">IF(I30="No","","New Salary")</f>
        <v/>
      </c>
      <c r="R28" s="333"/>
      <c r="S28" s="211"/>
      <c r="T28" s="211"/>
      <c r="U28" s="211"/>
      <c r="V28" s="211"/>
      <c r="W28" s="211"/>
      <c r="X28" s="211"/>
    </row>
    <row r="29" spans="1:24" ht="18.75" customHeight="1">
      <c r="A29" s="231" t="s">
        <v>120</v>
      </c>
      <c r="B29" s="216">
        <v>0.03</v>
      </c>
      <c r="C29" s="230"/>
      <c r="D29" s="217" t="s">
        <v>130</v>
      </c>
      <c r="E29" s="214">
        <f>SUM(E27:E28)</f>
        <v>0</v>
      </c>
      <c r="F29" s="214">
        <f>SUM(F27:F28)</f>
        <v>0</v>
      </c>
      <c r="G29" s="214">
        <f>SUM(G27:G28)</f>
        <v>0</v>
      </c>
      <c r="H29" s="214">
        <f>SUM(H27:H28)</f>
        <v>0</v>
      </c>
      <c r="I29" s="232">
        <f>SUM(I27:I28)</f>
        <v>0</v>
      </c>
      <c r="K29" s="335"/>
      <c r="L29" s="335"/>
      <c r="M29" s="335"/>
      <c r="N29" s="335"/>
      <c r="O29" s="335"/>
      <c r="P29" s="335"/>
      <c r="R29" s="333"/>
      <c r="S29" s="211"/>
      <c r="T29" s="211"/>
      <c r="U29" s="211"/>
      <c r="V29" s="211"/>
      <c r="W29" s="211"/>
      <c r="X29" s="211"/>
    </row>
    <row r="30" spans="1:24" ht="18.75" customHeight="1">
      <c r="A30" s="233"/>
      <c r="B30" s="234"/>
      <c r="C30" s="224"/>
      <c r="D30" s="224"/>
      <c r="E30" s="245" t="str">
        <f>IF(AND(E27="",E28=""),"No","Yes")</f>
        <v>No</v>
      </c>
      <c r="F30" s="245" t="str">
        <f>IF(AND(F27="",F28=""),"No","Yes")</f>
        <v>No</v>
      </c>
      <c r="G30" s="245" t="str">
        <f>IF(AND(G27="",G28=""),"No","Yes")</f>
        <v>No</v>
      </c>
      <c r="H30" s="245" t="str">
        <f>IF(AND(H27="",H28=""),"No","Yes")</f>
        <v>No</v>
      </c>
      <c r="I30" s="246" t="str">
        <f>IF(AND(I27="",I28=""),"No","Yes")</f>
        <v>No</v>
      </c>
      <c r="L30" s="340"/>
      <c r="R30" s="333"/>
      <c r="S30" s="211"/>
      <c r="T30" s="211"/>
      <c r="U30" s="211"/>
      <c r="V30" s="211"/>
      <c r="W30" s="211"/>
      <c r="X30" s="211"/>
    </row>
    <row r="31" spans="1:24" ht="18.75" customHeight="1">
      <c r="A31" s="235"/>
      <c r="B31" s="224"/>
      <c r="C31" s="224"/>
      <c r="D31" s="224"/>
      <c r="E31" s="224"/>
      <c r="F31" s="224"/>
      <c r="G31" s="224"/>
      <c r="H31" s="224"/>
      <c r="I31" s="236"/>
      <c r="R31" s="333"/>
      <c r="S31" s="211"/>
      <c r="T31" s="211"/>
      <c r="U31" s="211"/>
      <c r="V31" s="211"/>
      <c r="W31" s="211"/>
      <c r="X31" s="211"/>
    </row>
    <row r="32" spans="1:24" ht="30.75" customHeight="1">
      <c r="A32" s="593" t="s">
        <v>133</v>
      </c>
      <c r="B32" s="594"/>
      <c r="C32" s="224"/>
      <c r="D32" s="224"/>
      <c r="E32" s="224"/>
      <c r="F32" s="224"/>
      <c r="G32" s="224"/>
      <c r="H32" s="224"/>
      <c r="I32" s="236"/>
      <c r="R32" s="333"/>
      <c r="S32" s="211"/>
      <c r="T32" s="211"/>
      <c r="U32" s="211"/>
      <c r="V32" s="211"/>
      <c r="W32" s="211"/>
      <c r="X32" s="211"/>
    </row>
    <row r="33" spans="1:24" ht="18.75" customHeight="1">
      <c r="A33" s="237" t="s">
        <v>115</v>
      </c>
      <c r="B33" s="218">
        <f>L27</f>
        <v>0</v>
      </c>
      <c r="C33" s="224"/>
      <c r="D33" s="224"/>
      <c r="E33" s="224"/>
      <c r="F33" s="224"/>
      <c r="G33" s="224"/>
      <c r="H33" s="224"/>
      <c r="I33" s="236"/>
      <c r="L33" s="334" t="e">
        <f>B33/B33</f>
        <v>#DIV/0!</v>
      </c>
      <c r="R33" s="333"/>
      <c r="S33" s="211"/>
      <c r="T33" s="211"/>
      <c r="U33" s="211"/>
      <c r="V33" s="211"/>
      <c r="W33" s="211"/>
      <c r="X33" s="211"/>
    </row>
    <row r="34" spans="1:24" ht="18.75" customHeight="1">
      <c r="A34" s="237" t="s">
        <v>116</v>
      </c>
      <c r="B34" s="218">
        <f>IF(M28="New Salary",M27,L27*B29+L27)</f>
        <v>0</v>
      </c>
      <c r="C34" s="224"/>
      <c r="D34" s="224"/>
      <c r="E34" s="224"/>
      <c r="F34" s="224"/>
      <c r="G34" s="224"/>
      <c r="H34" s="224"/>
      <c r="I34" s="236"/>
      <c r="L34" s="334" t="e">
        <f>B34/B33</f>
        <v>#DIV/0!</v>
      </c>
      <c r="R34" s="333"/>
      <c r="S34" s="211"/>
      <c r="T34" s="211"/>
      <c r="U34" s="211"/>
      <c r="V34" s="211"/>
      <c r="W34" s="211"/>
      <c r="X34" s="211"/>
    </row>
    <row r="35" spans="1:24" ht="18.75" customHeight="1">
      <c r="A35" s="237" t="s">
        <v>117</v>
      </c>
      <c r="B35" s="218">
        <f>IF(N28="New Salary",N27,B34*B29+B34)</f>
        <v>0</v>
      </c>
      <c r="C35" s="230"/>
      <c r="D35" s="247" t="s">
        <v>121</v>
      </c>
      <c r="E35" s="247"/>
      <c r="F35" s="247"/>
      <c r="G35" s="247"/>
      <c r="H35" s="224"/>
      <c r="I35" s="236"/>
      <c r="L35" s="334" t="e">
        <f>B35/B34</f>
        <v>#DIV/0!</v>
      </c>
      <c r="R35" s="333"/>
      <c r="S35" s="211"/>
      <c r="T35" s="211"/>
      <c r="U35" s="211"/>
      <c r="V35" s="211"/>
      <c r="W35" s="211"/>
      <c r="X35" s="211"/>
    </row>
    <row r="36" spans="1:24" ht="18.75" customHeight="1">
      <c r="A36" s="237" t="s">
        <v>118</v>
      </c>
      <c r="B36" s="218">
        <f>IF(O28="New Salary",O27,B35*B29+B35)</f>
        <v>0</v>
      </c>
      <c r="C36" s="230"/>
      <c r="D36" s="245">
        <f>B28-B27</f>
        <v>0</v>
      </c>
      <c r="E36" s="247"/>
      <c r="F36" s="247"/>
      <c r="G36" s="247"/>
      <c r="H36" s="224"/>
      <c r="I36" s="236"/>
      <c r="L36" s="334" t="e">
        <f>B36/B35</f>
        <v>#DIV/0!</v>
      </c>
      <c r="R36" s="333"/>
      <c r="S36" s="211"/>
      <c r="T36" s="211"/>
      <c r="U36" s="211"/>
      <c r="V36" s="211"/>
      <c r="W36" s="211"/>
      <c r="X36" s="211"/>
    </row>
    <row r="37" spans="1:24" ht="18.75" customHeight="1" thickBot="1">
      <c r="A37" s="238" t="s">
        <v>119</v>
      </c>
      <c r="B37" s="239">
        <f>IF(P28="New Salary",P27,B36*B29+B36)</f>
        <v>0</v>
      </c>
      <c r="C37" s="240"/>
      <c r="D37" s="241"/>
      <c r="E37" s="241"/>
      <c r="F37" s="241"/>
      <c r="G37" s="241"/>
      <c r="H37" s="241"/>
      <c r="I37" s="242"/>
      <c r="L37" s="334" t="e">
        <f>B37/B36</f>
        <v>#DIV/0!</v>
      </c>
      <c r="R37" s="333"/>
      <c r="S37" s="211"/>
      <c r="T37" s="211"/>
      <c r="U37" s="211"/>
      <c r="V37" s="211"/>
      <c r="W37" s="211"/>
      <c r="X37" s="211"/>
    </row>
    <row r="38" spans="1:24" ht="15">
      <c r="C38" s="215"/>
      <c r="D38" s="207"/>
      <c r="E38" s="207"/>
      <c r="F38" s="207"/>
      <c r="G38" s="207"/>
      <c r="H38" s="207"/>
      <c r="I38" s="207"/>
      <c r="R38" s="333"/>
      <c r="S38" s="211"/>
      <c r="T38" s="211"/>
      <c r="U38" s="211"/>
      <c r="V38" s="211"/>
      <c r="W38" s="211"/>
      <c r="X38" s="211"/>
    </row>
    <row r="39" spans="1:24" ht="15">
      <c r="C39" s="215"/>
      <c r="D39" s="207"/>
      <c r="E39" s="207"/>
      <c r="F39" s="207"/>
      <c r="G39" s="207"/>
      <c r="H39" s="207"/>
      <c r="I39" s="207"/>
      <c r="R39" s="333"/>
      <c r="S39" s="211"/>
      <c r="T39" s="211"/>
      <c r="U39" s="211"/>
      <c r="V39" s="211"/>
      <c r="W39" s="211"/>
      <c r="X39" s="211"/>
    </row>
    <row r="40" spans="1:24" ht="15">
      <c r="C40" s="215"/>
      <c r="D40" s="207"/>
      <c r="E40" s="207"/>
      <c r="F40" s="207"/>
      <c r="G40" s="207"/>
      <c r="H40" s="207"/>
      <c r="I40" s="207"/>
      <c r="R40" s="333"/>
      <c r="S40" s="211"/>
      <c r="T40" s="211"/>
      <c r="U40" s="211"/>
      <c r="V40" s="211"/>
      <c r="W40" s="211"/>
      <c r="X40" s="211"/>
    </row>
    <row r="41" spans="1:24" ht="13.5" thickBot="1">
      <c r="K41" s="335"/>
      <c r="L41" s="335"/>
      <c r="M41" s="335"/>
      <c r="N41" s="335"/>
      <c r="O41" s="335"/>
      <c r="P41" s="335"/>
      <c r="R41" s="333"/>
      <c r="S41" s="211"/>
      <c r="T41" s="211"/>
      <c r="U41" s="211"/>
      <c r="V41" s="211"/>
      <c r="W41" s="211"/>
      <c r="X41" s="211"/>
    </row>
    <row r="42" spans="1:24" ht="33.75" customHeight="1">
      <c r="A42" s="243" t="s">
        <v>139</v>
      </c>
      <c r="B42" s="248">
        <f>Year1!C9</f>
        <v>0</v>
      </c>
      <c r="C42" s="244"/>
      <c r="D42" s="244"/>
      <c r="E42" s="590" t="s">
        <v>137</v>
      </c>
      <c r="F42" s="590"/>
      <c r="G42" s="590"/>
      <c r="H42" s="590"/>
      <c r="I42" s="591"/>
      <c r="J42" s="336"/>
      <c r="K42" s="335"/>
      <c r="L42" s="592" t="s">
        <v>127</v>
      </c>
      <c r="M42" s="592"/>
      <c r="N42" s="592"/>
      <c r="O42" s="592"/>
      <c r="P42" s="592"/>
      <c r="R42" s="333"/>
      <c r="S42" s="211"/>
      <c r="T42" s="211"/>
      <c r="U42" s="211"/>
      <c r="V42" s="211"/>
      <c r="W42" s="211"/>
      <c r="X42" s="211"/>
    </row>
    <row r="43" spans="1:24" ht="34.5" customHeight="1">
      <c r="A43" s="225" t="s">
        <v>136</v>
      </c>
      <c r="B43" s="222"/>
      <c r="C43" s="224"/>
      <c r="D43" s="226" t="s">
        <v>131</v>
      </c>
      <c r="E43" s="212" t="s">
        <v>110</v>
      </c>
      <c r="F43" s="212" t="s">
        <v>111</v>
      </c>
      <c r="G43" s="212" t="s">
        <v>112</v>
      </c>
      <c r="H43" s="212" t="s">
        <v>113</v>
      </c>
      <c r="I43" s="227" t="s">
        <v>114</v>
      </c>
      <c r="J43" s="336"/>
      <c r="K43" s="335"/>
      <c r="L43" s="336" t="s">
        <v>122</v>
      </c>
      <c r="M43" s="336" t="s">
        <v>125</v>
      </c>
      <c r="N43" s="336" t="s">
        <v>123</v>
      </c>
      <c r="O43" s="336" t="s">
        <v>124</v>
      </c>
      <c r="P43" s="336" t="s">
        <v>126</v>
      </c>
      <c r="R43" s="333"/>
      <c r="S43" s="211"/>
      <c r="T43" s="211"/>
      <c r="U43" s="211"/>
      <c r="V43" s="211"/>
      <c r="W43" s="211"/>
      <c r="X43" s="211"/>
    </row>
    <row r="44" spans="1:24" ht="18.75" customHeight="1">
      <c r="A44" s="228" t="s">
        <v>134</v>
      </c>
      <c r="B44" s="223"/>
      <c r="C44" s="224"/>
      <c r="D44" s="213" t="s">
        <v>146</v>
      </c>
      <c r="E44" s="221"/>
      <c r="F44" s="221"/>
      <c r="G44" s="221"/>
      <c r="H44" s="221"/>
      <c r="I44" s="229"/>
      <c r="J44" s="337"/>
      <c r="K44" s="335"/>
      <c r="L44" s="338">
        <f>IF(E47="No",B43,(B43*E46)+B43)</f>
        <v>0</v>
      </c>
      <c r="M44" s="338">
        <f>IF(F47="No",L44,(F46+L44))*B46+(L44*F46+L44)</f>
        <v>0</v>
      </c>
      <c r="N44" s="338">
        <f>IF(AND(F47="No",G47="No"),M44,(G46+M44))*B46+(M44*G46+M44)</f>
        <v>0</v>
      </c>
      <c r="O44" s="338">
        <f>IF(AND(F47="No",G47="No",H47="No"),N44,(H46+N44))*B46+(N44*H46+N44)</f>
        <v>0</v>
      </c>
      <c r="P44" s="338">
        <f>IF(AND(F47="No",G47="No",H47="No",I47="No"),O44,(I46+O44))*B46+(O44*I46+O44)</f>
        <v>0</v>
      </c>
      <c r="R44" s="333"/>
      <c r="S44" s="211"/>
      <c r="T44" s="211"/>
      <c r="U44" s="211"/>
      <c r="V44" s="211"/>
      <c r="W44" s="211"/>
      <c r="X44" s="211"/>
    </row>
    <row r="45" spans="1:24" ht="18.75" customHeight="1">
      <c r="A45" s="228" t="s">
        <v>135</v>
      </c>
      <c r="B45" s="223"/>
      <c r="C45" s="230"/>
      <c r="D45" s="213" t="s">
        <v>129</v>
      </c>
      <c r="E45" s="221"/>
      <c r="F45" s="221"/>
      <c r="G45" s="221"/>
      <c r="H45" s="221"/>
      <c r="I45" s="229"/>
      <c r="K45" s="335"/>
      <c r="L45" s="339" t="str">
        <f>IF(E47="No","","New Salary")</f>
        <v/>
      </c>
      <c r="M45" s="339" t="str">
        <f t="shared" ref="M45" si="5">IF(F47="No","","New Salary")</f>
        <v/>
      </c>
      <c r="N45" s="339" t="str">
        <f t="shared" ref="N45" si="6">IF(G47="No","","New Salary")</f>
        <v/>
      </c>
      <c r="O45" s="339" t="str">
        <f t="shared" ref="O45" si="7">IF(H47="No","","New Salary")</f>
        <v/>
      </c>
      <c r="P45" s="339" t="str">
        <f t="shared" ref="P45" si="8">IF(I47="No","","New Salary")</f>
        <v/>
      </c>
      <c r="R45" s="333"/>
      <c r="S45" s="211"/>
      <c r="T45" s="211"/>
      <c r="U45" s="211"/>
      <c r="V45" s="211"/>
      <c r="W45" s="211"/>
      <c r="X45" s="211"/>
    </row>
    <row r="46" spans="1:24" ht="15" customHeight="1">
      <c r="A46" s="231" t="s">
        <v>120</v>
      </c>
      <c r="B46" s="216">
        <v>0.03</v>
      </c>
      <c r="C46" s="230"/>
      <c r="D46" s="217" t="s">
        <v>130</v>
      </c>
      <c r="E46" s="214">
        <f>SUM(E44:E45)</f>
        <v>0</v>
      </c>
      <c r="F46" s="214">
        <f>SUM(F44:F45)</f>
        <v>0</v>
      </c>
      <c r="G46" s="214">
        <f>SUM(G44:G45)</f>
        <v>0</v>
      </c>
      <c r="H46" s="214">
        <f>SUM(H44:H45)</f>
        <v>0</v>
      </c>
      <c r="I46" s="232">
        <f>SUM(I44:I45)</f>
        <v>0</v>
      </c>
      <c r="K46" s="335"/>
      <c r="L46" s="335"/>
      <c r="M46" s="335"/>
      <c r="N46" s="335"/>
      <c r="O46" s="335"/>
      <c r="P46" s="335"/>
      <c r="R46" s="333"/>
      <c r="S46" s="211"/>
      <c r="T46" s="211"/>
      <c r="U46" s="211"/>
      <c r="V46" s="211"/>
      <c r="W46" s="211"/>
      <c r="X46" s="211"/>
    </row>
    <row r="47" spans="1:24" ht="15" customHeight="1">
      <c r="A47" s="233"/>
      <c r="B47" s="234"/>
      <c r="C47" s="224"/>
      <c r="D47" s="224"/>
      <c r="E47" s="245" t="str">
        <f>IF(AND(E44="",E45=""),"No","Yes")</f>
        <v>No</v>
      </c>
      <c r="F47" s="245" t="str">
        <f>IF(AND(F44="",F45=""),"No","Yes")</f>
        <v>No</v>
      </c>
      <c r="G47" s="245" t="str">
        <f>IF(AND(G44="",G45=""),"No","Yes")</f>
        <v>No</v>
      </c>
      <c r="H47" s="245" t="str">
        <f>IF(AND(H44="",H45=""),"No","Yes")</f>
        <v>No</v>
      </c>
      <c r="I47" s="246" t="str">
        <f>IF(AND(I44="",I45=""),"No","Yes")</f>
        <v>No</v>
      </c>
      <c r="L47" s="340"/>
      <c r="R47" s="333"/>
      <c r="S47" s="211"/>
      <c r="T47" s="211"/>
      <c r="U47" s="211"/>
      <c r="V47" s="211"/>
      <c r="W47" s="211"/>
      <c r="X47" s="211"/>
    </row>
    <row r="48" spans="1:24" ht="15" customHeight="1">
      <c r="A48" s="235"/>
      <c r="B48" s="224"/>
      <c r="C48" s="224"/>
      <c r="D48" s="224"/>
      <c r="E48" s="224"/>
      <c r="F48" s="224"/>
      <c r="G48" s="224"/>
      <c r="H48" s="224"/>
      <c r="I48" s="236"/>
      <c r="R48" s="333"/>
      <c r="S48" s="211"/>
      <c r="T48" s="211"/>
      <c r="U48" s="211"/>
      <c r="V48" s="211"/>
      <c r="W48" s="211"/>
      <c r="X48" s="211"/>
    </row>
    <row r="49" spans="1:24" ht="32.25" customHeight="1">
      <c r="A49" s="593" t="s">
        <v>133</v>
      </c>
      <c r="B49" s="594"/>
      <c r="C49" s="224"/>
      <c r="D49" s="224"/>
      <c r="E49" s="224"/>
      <c r="F49" s="224"/>
      <c r="G49" s="224"/>
      <c r="H49" s="224"/>
      <c r="I49" s="236"/>
      <c r="R49" s="333"/>
      <c r="S49" s="211"/>
      <c r="T49" s="211"/>
      <c r="U49" s="211"/>
      <c r="V49" s="211"/>
      <c r="W49" s="211"/>
      <c r="X49" s="211"/>
    </row>
    <row r="50" spans="1:24" ht="22.5" customHeight="1">
      <c r="A50" s="237" t="s">
        <v>115</v>
      </c>
      <c r="B50" s="218">
        <f>L44</f>
        <v>0</v>
      </c>
      <c r="C50" s="224"/>
      <c r="D50" s="224"/>
      <c r="E50" s="224"/>
      <c r="F50" s="224"/>
      <c r="G50" s="224"/>
      <c r="H50" s="224"/>
      <c r="I50" s="236"/>
      <c r="L50" s="334" t="e">
        <f>B50/B50</f>
        <v>#DIV/0!</v>
      </c>
      <c r="R50" s="333"/>
      <c r="S50" s="211"/>
      <c r="T50" s="211"/>
      <c r="U50" s="211"/>
      <c r="V50" s="211"/>
      <c r="W50" s="211"/>
      <c r="X50" s="211"/>
    </row>
    <row r="51" spans="1:24" ht="22.5" customHeight="1">
      <c r="A51" s="237" t="s">
        <v>116</v>
      </c>
      <c r="B51" s="218">
        <f>IF(M45="New Salary",M44,L44*B46+L44)</f>
        <v>0</v>
      </c>
      <c r="C51" s="224"/>
      <c r="D51" s="224"/>
      <c r="E51" s="224"/>
      <c r="F51" s="224"/>
      <c r="G51" s="224"/>
      <c r="H51" s="224"/>
      <c r="I51" s="236"/>
      <c r="L51" s="334" t="e">
        <f>B51/B50</f>
        <v>#DIV/0!</v>
      </c>
      <c r="R51" s="333"/>
      <c r="S51" s="211"/>
      <c r="T51" s="211"/>
      <c r="U51" s="211"/>
      <c r="V51" s="211"/>
      <c r="W51" s="211"/>
      <c r="X51" s="211"/>
    </row>
    <row r="52" spans="1:24" ht="22.5" customHeight="1">
      <c r="A52" s="237" t="s">
        <v>117</v>
      </c>
      <c r="B52" s="218">
        <f>IF(N45="New Salary",N44,B51*B46+B51)</f>
        <v>0</v>
      </c>
      <c r="C52" s="230"/>
      <c r="D52" s="247" t="s">
        <v>121</v>
      </c>
      <c r="E52" s="247"/>
      <c r="F52" s="247"/>
      <c r="G52" s="247"/>
      <c r="H52" s="224"/>
      <c r="I52" s="236"/>
      <c r="L52" s="334" t="e">
        <f>B52/B51</f>
        <v>#DIV/0!</v>
      </c>
      <c r="R52" s="333"/>
      <c r="S52" s="211"/>
      <c r="T52" s="211"/>
      <c r="U52" s="211"/>
      <c r="V52" s="211"/>
      <c r="W52" s="211"/>
      <c r="X52" s="211"/>
    </row>
    <row r="53" spans="1:24" ht="22.5" customHeight="1">
      <c r="A53" s="237" t="s">
        <v>118</v>
      </c>
      <c r="B53" s="218">
        <f>IF(O45="New Salary",O44,B52*B46+B52)</f>
        <v>0</v>
      </c>
      <c r="C53" s="230"/>
      <c r="D53" s="245">
        <f>B45-B44</f>
        <v>0</v>
      </c>
      <c r="E53" s="247"/>
      <c r="F53" s="247"/>
      <c r="G53" s="247"/>
      <c r="H53" s="224"/>
      <c r="I53" s="236"/>
      <c r="L53" s="334" t="e">
        <f>B53/B52</f>
        <v>#DIV/0!</v>
      </c>
      <c r="R53" s="333"/>
      <c r="S53" s="211"/>
      <c r="T53" s="211"/>
      <c r="U53" s="211"/>
      <c r="V53" s="211"/>
      <c r="W53" s="211"/>
      <c r="X53" s="211"/>
    </row>
    <row r="54" spans="1:24" ht="22.5" customHeight="1" thickBot="1">
      <c r="A54" s="238" t="s">
        <v>119</v>
      </c>
      <c r="B54" s="239">
        <f>IF(P45="New Salary",P44,B53*B46+B53)</f>
        <v>0</v>
      </c>
      <c r="C54" s="240"/>
      <c r="D54" s="241"/>
      <c r="E54" s="241"/>
      <c r="F54" s="241"/>
      <c r="G54" s="241"/>
      <c r="H54" s="241"/>
      <c r="I54" s="242"/>
      <c r="L54" s="334" t="e">
        <f>B54/B53</f>
        <v>#DIV/0!</v>
      </c>
      <c r="R54" s="333"/>
      <c r="S54" s="211"/>
      <c r="T54" s="211"/>
      <c r="U54" s="211"/>
      <c r="V54" s="211"/>
      <c r="W54" s="211"/>
      <c r="X54" s="211"/>
    </row>
    <row r="55" spans="1:24" ht="15" customHeight="1">
      <c r="C55" s="215"/>
      <c r="D55" s="207"/>
      <c r="E55" s="207"/>
      <c r="F55" s="207"/>
      <c r="G55" s="207"/>
      <c r="H55" s="207"/>
      <c r="I55" s="207"/>
      <c r="R55" s="333"/>
      <c r="S55" s="211"/>
      <c r="T55" s="211"/>
      <c r="U55" s="211"/>
      <c r="V55" s="211"/>
      <c r="W55" s="211"/>
      <c r="X55" s="211"/>
    </row>
    <row r="56" spans="1:24" ht="15">
      <c r="C56" s="215"/>
      <c r="D56" s="207"/>
      <c r="E56" s="207"/>
      <c r="F56" s="207"/>
      <c r="G56" s="207"/>
      <c r="H56" s="207"/>
      <c r="I56" s="207"/>
      <c r="R56" s="333"/>
      <c r="S56" s="211"/>
      <c r="T56" s="211"/>
      <c r="U56" s="211"/>
      <c r="V56" s="211"/>
      <c r="W56" s="211"/>
      <c r="X56" s="211"/>
    </row>
    <row r="57" spans="1:24" ht="15">
      <c r="C57" s="215"/>
      <c r="D57" s="207"/>
      <c r="E57" s="207"/>
      <c r="F57" s="207"/>
      <c r="G57" s="207"/>
      <c r="H57" s="207"/>
      <c r="I57" s="207"/>
      <c r="R57" s="333"/>
      <c r="S57" s="211"/>
      <c r="T57" s="211"/>
      <c r="U57" s="211"/>
      <c r="V57" s="211"/>
      <c r="W57" s="211"/>
      <c r="X57" s="211"/>
    </row>
    <row r="58" spans="1:24" ht="15.75" thickBot="1">
      <c r="C58" s="215"/>
      <c r="D58" s="207"/>
      <c r="E58" s="207"/>
      <c r="F58" s="207"/>
      <c r="G58" s="207"/>
      <c r="H58" s="207"/>
      <c r="I58" s="207"/>
      <c r="R58" s="333"/>
      <c r="S58" s="211"/>
      <c r="T58" s="211"/>
      <c r="U58" s="211"/>
      <c r="V58" s="211"/>
      <c r="W58" s="211"/>
      <c r="X58" s="211"/>
    </row>
    <row r="59" spans="1:24" ht="30" customHeight="1">
      <c r="A59" s="252" t="s">
        <v>141</v>
      </c>
      <c r="B59" s="248"/>
      <c r="C59" s="244"/>
      <c r="D59" s="244"/>
      <c r="E59" s="590" t="s">
        <v>137</v>
      </c>
      <c r="F59" s="590"/>
      <c r="G59" s="590"/>
      <c r="H59" s="590"/>
      <c r="I59" s="591"/>
      <c r="J59" s="336"/>
      <c r="K59" s="335"/>
      <c r="L59" s="592" t="s">
        <v>127</v>
      </c>
      <c r="M59" s="592"/>
      <c r="N59" s="592"/>
      <c r="O59" s="592"/>
      <c r="P59" s="592"/>
      <c r="R59" s="333"/>
      <c r="S59" s="211"/>
      <c r="T59" s="211"/>
      <c r="U59" s="211"/>
      <c r="V59" s="211"/>
      <c r="W59" s="211"/>
      <c r="X59" s="211"/>
    </row>
    <row r="60" spans="1:24" ht="30.75">
      <c r="A60" s="250" t="s">
        <v>136</v>
      </c>
      <c r="B60" s="222"/>
      <c r="C60" s="224"/>
      <c r="D60" s="226" t="s">
        <v>131</v>
      </c>
      <c r="E60" s="212" t="s">
        <v>110</v>
      </c>
      <c r="F60" s="212" t="s">
        <v>111</v>
      </c>
      <c r="G60" s="212" t="s">
        <v>112</v>
      </c>
      <c r="H60" s="212" t="s">
        <v>113</v>
      </c>
      <c r="I60" s="227" t="s">
        <v>114</v>
      </c>
      <c r="J60" s="336"/>
      <c r="K60" s="335"/>
      <c r="L60" s="336" t="s">
        <v>122</v>
      </c>
      <c r="M60" s="336" t="s">
        <v>125</v>
      </c>
      <c r="N60" s="336" t="s">
        <v>123</v>
      </c>
      <c r="O60" s="336" t="s">
        <v>124</v>
      </c>
      <c r="P60" s="336" t="s">
        <v>126</v>
      </c>
      <c r="R60" s="333"/>
      <c r="S60" s="211"/>
      <c r="T60" s="211"/>
      <c r="U60" s="211"/>
      <c r="V60" s="211"/>
      <c r="W60" s="211"/>
      <c r="X60" s="211"/>
    </row>
    <row r="61" spans="1:24" ht="15">
      <c r="A61" s="228" t="s">
        <v>134</v>
      </c>
      <c r="B61" s="223"/>
      <c r="C61" s="224"/>
      <c r="D61" s="213" t="s">
        <v>146</v>
      </c>
      <c r="E61" s="221"/>
      <c r="F61" s="221"/>
      <c r="G61" s="221"/>
      <c r="H61" s="221"/>
      <c r="I61" s="229"/>
      <c r="J61" s="337"/>
      <c r="K61" s="335"/>
      <c r="L61" s="338">
        <f>IF(E64="No",B60,(B60*E63)+B60)</f>
        <v>0</v>
      </c>
      <c r="M61" s="338">
        <f>IF(F64="No",L61,(F63+L61))*B63+(L61*F63+L61)</f>
        <v>0</v>
      </c>
      <c r="N61" s="338">
        <f>IF(AND(F64="No",G64="No"),M61,(G63+M61))*B63+(M61*G63+M61)</f>
        <v>0</v>
      </c>
      <c r="O61" s="338">
        <f>IF(AND(F64="No",G64="No",H64="No"),N61,(H63+N61))*B63+(N61*H63+N61)</f>
        <v>0</v>
      </c>
      <c r="P61" s="338">
        <f>IF(AND(F64="No",G64="No",H64="No",I64="No"),O61,(I63+O61))*B63+(O61*I63+O61)</f>
        <v>0</v>
      </c>
      <c r="R61" s="333"/>
      <c r="S61" s="211"/>
      <c r="T61" s="211"/>
      <c r="U61" s="211"/>
      <c r="V61" s="211"/>
      <c r="W61" s="211"/>
      <c r="X61" s="211"/>
    </row>
    <row r="62" spans="1:24" ht="15">
      <c r="A62" s="228" t="s">
        <v>135</v>
      </c>
      <c r="B62" s="223"/>
      <c r="C62" s="230"/>
      <c r="D62" s="213" t="s">
        <v>129</v>
      </c>
      <c r="E62" s="221"/>
      <c r="F62" s="221"/>
      <c r="G62" s="221"/>
      <c r="H62" s="221"/>
      <c r="I62" s="229"/>
      <c r="K62" s="335"/>
      <c r="L62" s="339" t="str">
        <f>IF(E64="No","","New Salary")</f>
        <v/>
      </c>
      <c r="M62" s="339" t="str">
        <f t="shared" ref="M62" si="9">IF(F64="No","","New Salary")</f>
        <v/>
      </c>
      <c r="N62" s="339" t="str">
        <f t="shared" ref="N62" si="10">IF(G64="No","","New Salary")</f>
        <v/>
      </c>
      <c r="O62" s="339" t="str">
        <f t="shared" ref="O62" si="11">IF(H64="No","","New Salary")</f>
        <v/>
      </c>
      <c r="P62" s="339" t="str">
        <f t="shared" ref="P62" si="12">IF(I64="No","","New Salary")</f>
        <v/>
      </c>
      <c r="R62" s="333"/>
      <c r="S62" s="211"/>
      <c r="T62" s="211"/>
      <c r="U62" s="211"/>
      <c r="V62" s="211"/>
      <c r="W62" s="211"/>
      <c r="X62" s="211"/>
    </row>
    <row r="63" spans="1:24" ht="15">
      <c r="A63" s="231" t="s">
        <v>120</v>
      </c>
      <c r="B63" s="216">
        <v>0.03</v>
      </c>
      <c r="C63" s="230"/>
      <c r="D63" s="217" t="s">
        <v>130</v>
      </c>
      <c r="E63" s="214">
        <f>SUM(E61:E62)</f>
        <v>0</v>
      </c>
      <c r="F63" s="214">
        <f>SUM(F61:F62)</f>
        <v>0</v>
      </c>
      <c r="G63" s="214">
        <f>SUM(G61:G62)</f>
        <v>0</v>
      </c>
      <c r="H63" s="214">
        <f>SUM(H61:H62)</f>
        <v>0</v>
      </c>
      <c r="I63" s="232">
        <f>SUM(I61:I62)</f>
        <v>0</v>
      </c>
      <c r="K63" s="335"/>
      <c r="L63" s="335"/>
      <c r="M63" s="335"/>
      <c r="N63" s="335"/>
      <c r="O63" s="335"/>
      <c r="P63" s="335"/>
      <c r="R63" s="333"/>
      <c r="S63" s="211"/>
      <c r="T63" s="211"/>
      <c r="U63" s="211"/>
      <c r="V63" s="211"/>
      <c r="W63" s="211"/>
      <c r="X63" s="211"/>
    </row>
    <row r="64" spans="1:24" ht="15">
      <c r="A64" s="233"/>
      <c r="B64" s="234"/>
      <c r="C64" s="224"/>
      <c r="D64" s="224"/>
      <c r="E64" s="245" t="str">
        <f>IF(AND(E61="",E62=""),"No","Yes")</f>
        <v>No</v>
      </c>
      <c r="F64" s="245" t="str">
        <f>IF(AND(F61="",F62=""),"No","Yes")</f>
        <v>No</v>
      </c>
      <c r="G64" s="245" t="str">
        <f>IF(AND(G61="",G62=""),"No","Yes")</f>
        <v>No</v>
      </c>
      <c r="H64" s="245" t="str">
        <f>IF(AND(H61="",H62=""),"No","Yes")</f>
        <v>No</v>
      </c>
      <c r="I64" s="246" t="str">
        <f>IF(AND(I61="",I62=""),"No","Yes")</f>
        <v>No</v>
      </c>
      <c r="L64" s="340"/>
      <c r="R64" s="333"/>
      <c r="S64" s="211"/>
      <c r="T64" s="211"/>
      <c r="U64" s="211"/>
      <c r="V64" s="211"/>
      <c r="W64" s="211"/>
      <c r="X64" s="211"/>
    </row>
    <row r="65" spans="1:24" ht="15">
      <c r="A65" s="235"/>
      <c r="B65" s="224"/>
      <c r="C65" s="224"/>
      <c r="D65" s="224"/>
      <c r="E65" s="224"/>
      <c r="F65" s="224"/>
      <c r="G65" s="224"/>
      <c r="H65" s="224"/>
      <c r="I65" s="236"/>
      <c r="R65" s="333"/>
      <c r="S65" s="211"/>
      <c r="T65" s="211"/>
      <c r="U65" s="211"/>
      <c r="V65" s="211"/>
      <c r="W65" s="211"/>
      <c r="X65" s="211"/>
    </row>
    <row r="66" spans="1:24" ht="30.75" customHeight="1">
      <c r="A66" s="593" t="s">
        <v>133</v>
      </c>
      <c r="B66" s="594"/>
      <c r="C66" s="224"/>
      <c r="D66" s="224"/>
      <c r="E66" s="224"/>
      <c r="F66" s="224"/>
      <c r="G66" s="224"/>
      <c r="H66" s="224"/>
      <c r="I66" s="236"/>
      <c r="R66" s="333"/>
      <c r="S66" s="211"/>
      <c r="T66" s="211"/>
      <c r="U66" s="211"/>
      <c r="V66" s="211"/>
      <c r="W66" s="211"/>
      <c r="X66" s="211"/>
    </row>
    <row r="67" spans="1:24" ht="15">
      <c r="A67" s="237" t="s">
        <v>115</v>
      </c>
      <c r="B67" s="218">
        <f>L61</f>
        <v>0</v>
      </c>
      <c r="C67" s="224"/>
      <c r="D67" s="224"/>
      <c r="E67" s="224"/>
      <c r="F67" s="224"/>
      <c r="G67" s="224"/>
      <c r="H67" s="224"/>
      <c r="I67" s="236"/>
      <c r="L67" s="334" t="e">
        <f>B67/B67</f>
        <v>#DIV/0!</v>
      </c>
      <c r="R67" s="333"/>
      <c r="S67" s="211"/>
      <c r="T67" s="211"/>
      <c r="U67" s="211"/>
      <c r="V67" s="211"/>
      <c r="W67" s="211"/>
      <c r="X67" s="211"/>
    </row>
    <row r="68" spans="1:24" ht="15">
      <c r="A68" s="237" t="s">
        <v>116</v>
      </c>
      <c r="B68" s="218">
        <f>IF(M62="New Salary",M61,L61*B63+L61)</f>
        <v>0</v>
      </c>
      <c r="C68" s="224"/>
      <c r="D68" s="224"/>
      <c r="E68" s="224"/>
      <c r="F68" s="224"/>
      <c r="G68" s="224"/>
      <c r="H68" s="224"/>
      <c r="I68" s="236"/>
      <c r="L68" s="334" t="e">
        <f>B68/B67</f>
        <v>#DIV/0!</v>
      </c>
      <c r="R68" s="333"/>
      <c r="S68" s="211"/>
      <c r="T68" s="211"/>
      <c r="U68" s="211"/>
      <c r="V68" s="211"/>
      <c r="W68" s="211"/>
      <c r="X68" s="211"/>
    </row>
    <row r="69" spans="1:24" ht="15">
      <c r="A69" s="237" t="s">
        <v>117</v>
      </c>
      <c r="B69" s="218">
        <f>IF(N62="New Salary",N61,B68*B63+B68)</f>
        <v>0</v>
      </c>
      <c r="C69" s="230"/>
      <c r="D69" s="247" t="s">
        <v>121</v>
      </c>
      <c r="E69" s="247"/>
      <c r="F69" s="247"/>
      <c r="G69" s="247"/>
      <c r="H69" s="224"/>
      <c r="I69" s="236"/>
      <c r="L69" s="334" t="e">
        <f>B69/B68</f>
        <v>#DIV/0!</v>
      </c>
      <c r="R69" s="333"/>
      <c r="S69" s="211"/>
      <c r="T69" s="211"/>
      <c r="U69" s="211"/>
      <c r="V69" s="211"/>
      <c r="W69" s="211"/>
      <c r="X69" s="211"/>
    </row>
    <row r="70" spans="1:24" ht="15">
      <c r="A70" s="237" t="s">
        <v>118</v>
      </c>
      <c r="B70" s="218">
        <f>IF(O62="New Salary",O61,B69*B63+B69)</f>
        <v>0</v>
      </c>
      <c r="C70" s="230"/>
      <c r="D70" s="245">
        <f>B62-B61</f>
        <v>0</v>
      </c>
      <c r="E70" s="247"/>
      <c r="F70" s="247"/>
      <c r="G70" s="247"/>
      <c r="H70" s="224"/>
      <c r="I70" s="236"/>
      <c r="L70" s="334" t="e">
        <f>B70/B69</f>
        <v>#DIV/0!</v>
      </c>
      <c r="R70" s="211"/>
      <c r="S70" s="211"/>
      <c r="T70" s="211"/>
      <c r="U70" s="211"/>
      <c r="V70" s="211"/>
      <c r="W70" s="211"/>
      <c r="X70" s="211"/>
    </row>
    <row r="71" spans="1:24" ht="15.75" thickBot="1">
      <c r="A71" s="238" t="s">
        <v>119</v>
      </c>
      <c r="B71" s="239">
        <f>IF(P62="New Salary",P61,B70*B63+B70)</f>
        <v>0</v>
      </c>
      <c r="C71" s="240"/>
      <c r="D71" s="241"/>
      <c r="E71" s="241"/>
      <c r="F71" s="241"/>
      <c r="G71" s="241"/>
      <c r="H71" s="241"/>
      <c r="I71" s="242"/>
      <c r="L71" s="334" t="e">
        <f>B71/B70</f>
        <v>#DIV/0!</v>
      </c>
      <c r="R71" s="211"/>
      <c r="S71" s="211"/>
      <c r="T71" s="211"/>
      <c r="U71" s="211"/>
      <c r="V71" s="211"/>
      <c r="W71" s="211"/>
      <c r="X71" s="211"/>
    </row>
    <row r="72" spans="1:24" ht="15">
      <c r="C72" s="215"/>
      <c r="D72" s="207"/>
      <c r="E72" s="207"/>
      <c r="F72" s="207"/>
      <c r="G72" s="207"/>
      <c r="H72" s="207"/>
      <c r="I72" s="207"/>
    </row>
    <row r="73" spans="1:24" ht="15">
      <c r="C73" s="215"/>
      <c r="D73" s="207"/>
      <c r="E73" s="207"/>
      <c r="F73" s="207"/>
      <c r="G73" s="207"/>
      <c r="H73" s="207"/>
      <c r="I73" s="207"/>
    </row>
    <row r="74" spans="1:24" ht="15">
      <c r="A74" s="219" t="s">
        <v>128</v>
      </c>
      <c r="B74" s="207"/>
      <c r="C74" s="215"/>
      <c r="D74" s="207"/>
      <c r="E74" s="207"/>
      <c r="F74" s="207"/>
      <c r="G74" s="207"/>
      <c r="H74" s="207"/>
      <c r="I74" s="207"/>
    </row>
    <row r="75" spans="1:24">
      <c r="A75" s="220" t="s">
        <v>143</v>
      </c>
      <c r="B75" s="220"/>
    </row>
    <row r="76" spans="1:24">
      <c r="A76" s="251" t="s">
        <v>142</v>
      </c>
    </row>
  </sheetData>
  <sheetProtection algorithmName="SHA-512" hashValue="Z1yN40PQ1ntYrZaAKBM+3n5Dra7zJrZSDW1GyiJdEi3gA+3TB+DKXmF/ZDN5Lsq3oWd9vnLiZVhzjiz1cI5ScQ==" saltValue="7D0V1lDYOgA/tBSsZhg2Dw==" spinCount="100000" sheet="1" objects="1" scenarios="1" selectLockedCells="1"/>
  <mergeCells count="13">
    <mergeCell ref="A16:B16"/>
    <mergeCell ref="A5:I5"/>
    <mergeCell ref="E25:I25"/>
    <mergeCell ref="L25:P25"/>
    <mergeCell ref="A32:B32"/>
    <mergeCell ref="E9:I9"/>
    <mergeCell ref="L9:P9"/>
    <mergeCell ref="E59:I59"/>
    <mergeCell ref="L59:P59"/>
    <mergeCell ref="A66:B66"/>
    <mergeCell ref="E42:I42"/>
    <mergeCell ref="L42:P42"/>
    <mergeCell ref="A49:B49"/>
  </mergeCells>
  <pageMargins left="0.7" right="0.7" top="0.75" bottom="0.75" header="0.3" footer="0.3"/>
  <pageSetup scale="73" orientation="portrait" r:id="rId1"/>
  <ignoredErrors>
    <ignoredError sqref="L33 L34:L37 L50:L54 L67:L71 L17:L21"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2:E28"/>
  <sheetViews>
    <sheetView workbookViewId="0"/>
  </sheetViews>
  <sheetFormatPr defaultColWidth="8.7109375" defaultRowHeight="12.75"/>
  <cols>
    <col min="1" max="1" width="10.85546875" style="257" bestFit="1" customWidth="1"/>
    <col min="2" max="2" width="8.7109375" style="257"/>
    <col min="3" max="3" width="11" style="257" bestFit="1" customWidth="1"/>
    <col min="4" max="4" width="8.7109375" style="257"/>
    <col min="5" max="5" width="25.5703125" style="257" bestFit="1" customWidth="1"/>
    <col min="6" max="7" width="8.7109375" style="257"/>
    <col min="8" max="8" width="21" style="257" bestFit="1" customWidth="1"/>
    <col min="9" max="16384" width="8.7109375" style="257"/>
  </cols>
  <sheetData>
    <row r="2" spans="1:5">
      <c r="A2" s="258" t="s">
        <v>33</v>
      </c>
      <c r="B2" s="258"/>
      <c r="C2" s="258" t="s">
        <v>37</v>
      </c>
      <c r="D2" s="258"/>
      <c r="E2" s="258" t="s">
        <v>79</v>
      </c>
    </row>
    <row r="3" spans="1:5">
      <c r="A3" s="258" t="s">
        <v>34</v>
      </c>
      <c r="B3" s="258"/>
      <c r="C3" s="258" t="s">
        <v>38</v>
      </c>
      <c r="D3" s="258"/>
      <c r="E3" s="258" t="s">
        <v>55</v>
      </c>
    </row>
    <row r="4" spans="1:5">
      <c r="A4" s="258" t="s">
        <v>0</v>
      </c>
      <c r="B4" s="258"/>
      <c r="C4" s="258" t="s">
        <v>0</v>
      </c>
      <c r="D4" s="258"/>
      <c r="E4" s="258" t="s">
        <v>56</v>
      </c>
    </row>
    <row r="5" spans="1:5">
      <c r="A5" s="258" t="s">
        <v>78</v>
      </c>
      <c r="B5" s="258"/>
      <c r="C5" s="258" t="s">
        <v>78</v>
      </c>
      <c r="D5" s="258"/>
      <c r="E5" s="258" t="s">
        <v>89</v>
      </c>
    </row>
    <row r="6" spans="1:5">
      <c r="A6" s="258" t="s">
        <v>35</v>
      </c>
      <c r="B6" s="258"/>
      <c r="C6" s="258" t="s">
        <v>46</v>
      </c>
      <c r="D6" s="258"/>
      <c r="E6" s="258" t="s">
        <v>57</v>
      </c>
    </row>
    <row r="7" spans="1:5">
      <c r="A7" s="258" t="s">
        <v>36</v>
      </c>
      <c r="B7" s="258"/>
      <c r="C7" s="258" t="s">
        <v>47</v>
      </c>
      <c r="D7" s="258"/>
      <c r="E7" s="258" t="s">
        <v>58</v>
      </c>
    </row>
    <row r="8" spans="1:5">
      <c r="A8" s="258" t="s">
        <v>78</v>
      </c>
      <c r="B8" s="258"/>
      <c r="C8" s="258" t="s">
        <v>78</v>
      </c>
      <c r="D8" s="258"/>
      <c r="E8" s="258" t="s">
        <v>59</v>
      </c>
    </row>
    <row r="9" spans="1:5">
      <c r="A9" s="258"/>
      <c r="B9" s="258"/>
      <c r="C9" s="258"/>
      <c r="D9" s="258"/>
      <c r="E9" s="258" t="s">
        <v>60</v>
      </c>
    </row>
    <row r="10" spans="1:5">
      <c r="A10" s="258"/>
      <c r="B10" s="258"/>
      <c r="C10" s="258"/>
      <c r="D10" s="258"/>
      <c r="E10" s="258" t="s">
        <v>61</v>
      </c>
    </row>
    <row r="11" spans="1:5">
      <c r="A11" s="258" t="s">
        <v>105</v>
      </c>
      <c r="B11" s="258"/>
      <c r="C11" s="258"/>
      <c r="D11" s="258"/>
      <c r="E11" s="258" t="s">
        <v>62</v>
      </c>
    </row>
    <row r="12" spans="1:5">
      <c r="A12" s="258" t="s">
        <v>106</v>
      </c>
      <c r="B12" s="258"/>
      <c r="C12" s="258"/>
      <c r="D12" s="258"/>
      <c r="E12" s="258" t="s">
        <v>63</v>
      </c>
    </row>
    <row r="13" spans="1:5">
      <c r="A13" s="258" t="s">
        <v>107</v>
      </c>
      <c r="B13" s="258"/>
      <c r="C13" s="258"/>
      <c r="D13" s="258"/>
      <c r="E13" s="258" t="s">
        <v>90</v>
      </c>
    </row>
    <row r="14" spans="1:5">
      <c r="A14" s="258" t="s">
        <v>104</v>
      </c>
      <c r="B14" s="258"/>
      <c r="C14" s="258"/>
      <c r="D14" s="258"/>
      <c r="E14" s="258" t="s">
        <v>64</v>
      </c>
    </row>
    <row r="15" spans="1:5">
      <c r="A15" s="258"/>
      <c r="B15" s="258"/>
      <c r="C15" s="258"/>
      <c r="D15" s="258"/>
      <c r="E15" s="258" t="s">
        <v>65</v>
      </c>
    </row>
    <row r="16" spans="1:5">
      <c r="A16" s="258"/>
      <c r="B16" s="258"/>
      <c r="C16" s="258"/>
      <c r="D16" s="258"/>
      <c r="E16" s="258" t="s">
        <v>66</v>
      </c>
    </row>
    <row r="17" spans="1:5">
      <c r="A17" s="258" t="s">
        <v>106</v>
      </c>
      <c r="B17" s="258"/>
      <c r="C17" s="258"/>
      <c r="D17" s="258"/>
      <c r="E17" s="258" t="s">
        <v>91</v>
      </c>
    </row>
    <row r="18" spans="1:5">
      <c r="A18" s="258" t="s">
        <v>107</v>
      </c>
      <c r="B18" s="258"/>
      <c r="C18" s="258"/>
      <c r="D18" s="258"/>
      <c r="E18" s="258" t="s">
        <v>67</v>
      </c>
    </row>
    <row r="19" spans="1:5">
      <c r="A19" s="258" t="s">
        <v>104</v>
      </c>
      <c r="B19" s="258"/>
      <c r="C19" s="258"/>
      <c r="D19" s="258"/>
      <c r="E19" s="258" t="s">
        <v>68</v>
      </c>
    </row>
    <row r="20" spans="1:5">
      <c r="A20" s="258"/>
      <c r="B20" s="258"/>
      <c r="C20" s="258"/>
      <c r="D20" s="258"/>
      <c r="E20" s="258" t="s">
        <v>69</v>
      </c>
    </row>
    <row r="21" spans="1:5">
      <c r="A21" s="258"/>
      <c r="B21" s="258"/>
      <c r="C21" s="258"/>
      <c r="D21" s="258"/>
      <c r="E21" s="258" t="s">
        <v>70</v>
      </c>
    </row>
    <row r="22" spans="1:5">
      <c r="A22" s="258"/>
      <c r="B22" s="258"/>
      <c r="C22" s="258"/>
      <c r="D22" s="258"/>
      <c r="E22" s="258" t="s">
        <v>71</v>
      </c>
    </row>
    <row r="23" spans="1:5">
      <c r="A23" s="258"/>
      <c r="B23" s="258"/>
      <c r="C23" s="258"/>
      <c r="D23" s="258"/>
      <c r="E23" s="258" t="s">
        <v>72</v>
      </c>
    </row>
    <row r="24" spans="1:5">
      <c r="A24" s="258"/>
      <c r="B24" s="258"/>
      <c r="C24" s="258"/>
      <c r="D24" s="258"/>
      <c r="E24" s="258" t="s">
        <v>73</v>
      </c>
    </row>
    <row r="25" spans="1:5">
      <c r="A25" s="258"/>
      <c r="B25" s="258"/>
      <c r="C25" s="258"/>
      <c r="D25" s="258"/>
      <c r="E25" s="258" t="s">
        <v>74</v>
      </c>
    </row>
    <row r="26" spans="1:5">
      <c r="A26" s="258"/>
      <c r="B26" s="258"/>
      <c r="C26" s="258"/>
      <c r="D26" s="258"/>
      <c r="E26" s="258" t="s">
        <v>153</v>
      </c>
    </row>
    <row r="27" spans="1:5">
      <c r="A27" s="258"/>
      <c r="B27" s="258"/>
      <c r="C27" s="258"/>
      <c r="D27" s="258"/>
      <c r="E27" s="258" t="s">
        <v>75</v>
      </c>
    </row>
    <row r="28" spans="1:5">
      <c r="E28" s="25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Year1</vt:lpstr>
      <vt:lpstr>Year2</vt:lpstr>
      <vt:lpstr>Year3</vt:lpstr>
      <vt:lpstr>Year4</vt:lpstr>
      <vt:lpstr>Year5</vt:lpstr>
      <vt:lpstr>Cumulative</vt:lpstr>
      <vt:lpstr>Resource 1_% Effort Calculator</vt:lpstr>
      <vt:lpstr>Salary Adjustment</vt:lpstr>
      <vt:lpstr>Drop-Downs</vt:lpstr>
      <vt:lpstr>ECASDept</vt:lpstr>
      <vt:lpstr>LimitsFandA</vt:lpstr>
      <vt:lpstr>LocationDropDown</vt:lpstr>
      <vt:lpstr>OtherCostShareYr1</vt:lpstr>
      <vt:lpstr>Cumulative!Print_Area</vt:lpstr>
      <vt:lpstr>'Resource 1_% Effort Calculator'!Print_Area</vt:lpstr>
      <vt:lpstr>'Salary Adjustment'!Print_Area</vt:lpstr>
      <vt:lpstr>Year1!Print_Area</vt:lpstr>
      <vt:lpstr>Year2!Print_Area</vt:lpstr>
      <vt:lpstr>Year3!Print_Area</vt:lpstr>
      <vt:lpstr>Year4!Print_Area</vt:lpstr>
      <vt:lpstr>Year5!Print_Area</vt:lpstr>
      <vt:lpstr>PurposeDropDown</vt:lpstr>
      <vt:lpstr>RequestedFundsYr1</vt:lpstr>
      <vt:lpstr>Year2!Senior_Personnel</vt:lpstr>
      <vt:lpstr>WVUCostShareYr1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ECAS Budget Template</dc:title>
  <dc:creator>Katie Stores_Mod</dc:creator>
  <dc:description>Modification, per WVU requirements, of LSU budget sheets. Telephonic approval received from LSU sponsored programs office to use the on-line templates.</dc:description>
  <cp:lastModifiedBy>Storey Clayton</cp:lastModifiedBy>
  <cp:lastPrinted>2015-09-15T18:38:01Z</cp:lastPrinted>
  <dcterms:created xsi:type="dcterms:W3CDTF">1999-02-04T15:36:47Z</dcterms:created>
  <dcterms:modified xsi:type="dcterms:W3CDTF">2021-02-25T19:28:53Z</dcterms:modified>
</cp:coreProperties>
</file>