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codeName="ThisWorkbook" autoCompressPictures="0"/>
  <mc:AlternateContent xmlns:mc="http://schemas.openxmlformats.org/markup-compatibility/2006">
    <mc:Choice Requires="x15">
      <x15ac:absPath xmlns:x15ac="http://schemas.microsoft.com/office/spreadsheetml/2010/11/ac" url="C:\Users\swc0012\Desktop\"/>
    </mc:Choice>
  </mc:AlternateContent>
  <bookViews>
    <workbookView xWindow="0" yWindow="0" windowWidth="28800" windowHeight="13020" tabRatio="624"/>
  </bookViews>
  <sheets>
    <sheet name="Year1" sheetId="36" r:id="rId1"/>
    <sheet name="Year2" sheetId="38" r:id="rId2"/>
    <sheet name="Year3" sheetId="39" r:id="rId3"/>
    <sheet name="Year4" sheetId="40" r:id="rId4"/>
    <sheet name="Year5" sheetId="41" r:id="rId5"/>
    <sheet name="Cumulative" sheetId="42" r:id="rId6"/>
    <sheet name="Resource 1_% Effort Calculator" sheetId="43" r:id="rId7"/>
    <sheet name="Salary Adjustment" sheetId="44" r:id="rId8"/>
    <sheet name="Drop-Downs" sheetId="37" state="hidden" r:id="rId9"/>
  </sheets>
  <externalReferences>
    <externalReference r:id="rId10"/>
  </externalReferences>
  <definedNames>
    <definedName name="ECASDept">'Drop-Downs'!$E$3:$E$27</definedName>
    <definedName name="LimitsFandA" localSheetId="6">'[1]Drop-Downs'!$C$6:$C$7</definedName>
    <definedName name="LimitsFandA">'Drop-Downs'!$C$6:$C$7</definedName>
    <definedName name="LocationDropDown" localSheetId="6">'[1]Drop-Downs'!$A$6:$A$7</definedName>
    <definedName name="LocationDropDown">'Drop-Downs'!$A$6:$A$7</definedName>
    <definedName name="OtherCostShareYr1">Year1!$K$23:$L$77</definedName>
    <definedName name="_xlnm.Print_Area" localSheetId="5">Cumulative!$A$1:$L$67</definedName>
    <definedName name="_xlnm.Print_Area" localSheetId="6">'Resource 1_% Effort Calculator'!$A$1:$E$22</definedName>
    <definedName name="_xlnm.Print_Area" localSheetId="7">'Salary Adjustment'!$A$1:$I$76</definedName>
    <definedName name="_xlnm.Print_Area" localSheetId="0">Year1!$A$1:$L$90</definedName>
    <definedName name="_xlnm.Print_Area" localSheetId="1">Year2!$A$1:$L$90</definedName>
    <definedName name="_xlnm.Print_Area" localSheetId="2">Year3!$A$1:$L$90</definedName>
    <definedName name="_xlnm.Print_Area" localSheetId="3">Year4!$A$1:$L$90</definedName>
    <definedName name="_xlnm.Print_Area" localSheetId="4">Year5!$A$1:$L$91</definedName>
    <definedName name="PurposeDropDown" localSheetId="6">'[1]Drop-Downs'!$A$2:$A$4</definedName>
    <definedName name="PurposeDropDown">'Drop-Downs'!$A$2:$A$4</definedName>
    <definedName name="RequestedFundsYr1">Year1!$G$23:$H$77</definedName>
    <definedName name="Senior_Personnel" localSheetId="1">Year2!$A$23:$B$30</definedName>
    <definedName name="WVUCostShareYr1">Year1!$I$23:$J$77</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C77" i="36" l="1"/>
  <c r="G47" i="39" l="1"/>
  <c r="G59" i="39" s="1"/>
  <c r="G48" i="39"/>
  <c r="G49" i="39"/>
  <c r="G50" i="39"/>
  <c r="K51" i="42" l="1"/>
  <c r="K52" i="42"/>
  <c r="I51" i="42"/>
  <c r="I52" i="42"/>
  <c r="G52" i="42"/>
  <c r="G51" i="42"/>
  <c r="K43" i="42"/>
  <c r="K42" i="42"/>
  <c r="K41" i="42"/>
  <c r="I43" i="42"/>
  <c r="I48" i="42" s="1"/>
  <c r="I42" i="42"/>
  <c r="I47" i="42" s="1"/>
  <c r="I41" i="42"/>
  <c r="G42" i="36"/>
  <c r="G43" i="36"/>
  <c r="G44" i="36"/>
  <c r="G45" i="36"/>
  <c r="K33" i="42"/>
  <c r="K34" i="42"/>
  <c r="K35" i="42"/>
  <c r="K36" i="42"/>
  <c r="K37" i="42"/>
  <c r="K38" i="42"/>
  <c r="K39" i="42"/>
  <c r="K32" i="42"/>
  <c r="I33" i="42"/>
  <c r="I34" i="42"/>
  <c r="I35" i="42"/>
  <c r="I36" i="42"/>
  <c r="I37" i="42"/>
  <c r="I38" i="42"/>
  <c r="I39" i="42"/>
  <c r="I32" i="42"/>
  <c r="A33" i="42"/>
  <c r="A34" i="42"/>
  <c r="A35" i="42"/>
  <c r="A36" i="42"/>
  <c r="A37" i="42"/>
  <c r="A38" i="42"/>
  <c r="A39" i="42"/>
  <c r="A32" i="42"/>
  <c r="I56" i="41"/>
  <c r="K56" i="41"/>
  <c r="I62" i="41"/>
  <c r="K62" i="41"/>
  <c r="G62" i="41"/>
  <c r="G53" i="41"/>
  <c r="G54" i="41"/>
  <c r="G55" i="41"/>
  <c r="G52" i="41"/>
  <c r="G60" i="41" s="1"/>
  <c r="G48" i="41"/>
  <c r="G49" i="41"/>
  <c r="G50" i="41"/>
  <c r="G47" i="41"/>
  <c r="G59" i="41" s="1"/>
  <c r="G43" i="41"/>
  <c r="G44" i="41"/>
  <c r="G45" i="41"/>
  <c r="G42" i="41"/>
  <c r="G33" i="41"/>
  <c r="G34" i="41"/>
  <c r="G35" i="41"/>
  <c r="G36" i="41"/>
  <c r="G37" i="41"/>
  <c r="G38" i="41"/>
  <c r="G39" i="41"/>
  <c r="G32" i="41"/>
  <c r="I56" i="40"/>
  <c r="I59" i="40"/>
  <c r="I60" i="40"/>
  <c r="K56" i="40"/>
  <c r="K59" i="40"/>
  <c r="K60" i="40"/>
  <c r="I62" i="40"/>
  <c r="K62" i="40"/>
  <c r="G62" i="40"/>
  <c r="G52" i="40"/>
  <c r="G53" i="40"/>
  <c r="G54" i="40"/>
  <c r="G55" i="40"/>
  <c r="G47" i="40"/>
  <c r="G48" i="40"/>
  <c r="G49" i="40"/>
  <c r="G50" i="40"/>
  <c r="G43" i="40"/>
  <c r="G44" i="40"/>
  <c r="G45" i="40"/>
  <c r="G42" i="40"/>
  <c r="G33" i="40"/>
  <c r="G34" i="40"/>
  <c r="G35" i="40"/>
  <c r="G36" i="40"/>
  <c r="G37" i="40"/>
  <c r="G38" i="40"/>
  <c r="G39" i="40"/>
  <c r="G32" i="40"/>
  <c r="I62" i="39"/>
  <c r="I56" i="39"/>
  <c r="I61" i="39" s="1"/>
  <c r="I75" i="39" s="1"/>
  <c r="I59" i="39"/>
  <c r="I60" i="39"/>
  <c r="K62" i="39"/>
  <c r="K56" i="39"/>
  <c r="K59" i="39"/>
  <c r="K60" i="39"/>
  <c r="G62" i="39"/>
  <c r="G43" i="39"/>
  <c r="G44" i="39"/>
  <c r="G45" i="39"/>
  <c r="G52" i="39"/>
  <c r="G60" i="39" s="1"/>
  <c r="G53" i="39"/>
  <c r="G54" i="39"/>
  <c r="G55" i="39"/>
  <c r="G42" i="39"/>
  <c r="G33" i="39"/>
  <c r="G34" i="39"/>
  <c r="G35" i="39"/>
  <c r="G36" i="39"/>
  <c r="G37" i="39"/>
  <c r="G38" i="39"/>
  <c r="G39" i="39"/>
  <c r="G32" i="39"/>
  <c r="I56" i="38"/>
  <c r="I61" i="38" s="1"/>
  <c r="I75" i="38" s="1"/>
  <c r="I58" i="38"/>
  <c r="I62" i="38"/>
  <c r="K56" i="38"/>
  <c r="K58" i="38"/>
  <c r="K62" i="38"/>
  <c r="G62" i="38"/>
  <c r="I62" i="36"/>
  <c r="K62" i="36"/>
  <c r="G62" i="36"/>
  <c r="G33" i="36"/>
  <c r="G33" i="42" s="1"/>
  <c r="G32" i="38"/>
  <c r="G33" i="38"/>
  <c r="G34" i="38"/>
  <c r="G35" i="38"/>
  <c r="G36" i="38"/>
  <c r="G37" i="38"/>
  <c r="G38" i="38"/>
  <c r="G39" i="38"/>
  <c r="I56" i="36"/>
  <c r="I58" i="36"/>
  <c r="K56" i="36"/>
  <c r="K58" i="36"/>
  <c r="G39" i="36"/>
  <c r="G39" i="42" s="1"/>
  <c r="G47" i="36"/>
  <c r="G48" i="36"/>
  <c r="G49" i="36"/>
  <c r="G50" i="36"/>
  <c r="G52" i="36"/>
  <c r="G53" i="36"/>
  <c r="G54" i="36"/>
  <c r="G55" i="36"/>
  <c r="G26" i="36"/>
  <c r="G27" i="36"/>
  <c r="G28" i="36"/>
  <c r="G29" i="36"/>
  <c r="G30" i="36"/>
  <c r="G32" i="36"/>
  <c r="G34" i="36"/>
  <c r="G35" i="36"/>
  <c r="G35" i="42" s="1"/>
  <c r="G36" i="36"/>
  <c r="G37" i="36"/>
  <c r="G38" i="36"/>
  <c r="G38" i="42" s="1"/>
  <c r="G59" i="36"/>
  <c r="G52" i="38"/>
  <c r="G53" i="38"/>
  <c r="G54" i="38"/>
  <c r="G55" i="38"/>
  <c r="G48" i="38"/>
  <c r="G49" i="38"/>
  <c r="G50" i="38"/>
  <c r="G47" i="38"/>
  <c r="G59" i="38" s="1"/>
  <c r="G43" i="38"/>
  <c r="G44" i="38"/>
  <c r="G45" i="38"/>
  <c r="G42" i="38"/>
  <c r="K60" i="36"/>
  <c r="I60" i="36"/>
  <c r="K59" i="36"/>
  <c r="K61" i="36" s="1"/>
  <c r="K75" i="36" s="1"/>
  <c r="I59" i="36"/>
  <c r="G51" i="41"/>
  <c r="G46" i="41"/>
  <c r="D70" i="44"/>
  <c r="I64" i="44"/>
  <c r="P62" i="44" s="1"/>
  <c r="H64" i="44"/>
  <c r="O62" i="44" s="1"/>
  <c r="G64" i="44"/>
  <c r="N62" i="44" s="1"/>
  <c r="F64" i="44"/>
  <c r="M62" i="44" s="1"/>
  <c r="E64" i="44"/>
  <c r="I63" i="44"/>
  <c r="H63" i="44"/>
  <c r="G63" i="44"/>
  <c r="F63" i="44"/>
  <c r="E63" i="44"/>
  <c r="B42" i="44"/>
  <c r="B25" i="44"/>
  <c r="B9" i="44"/>
  <c r="D53" i="44"/>
  <c r="I47" i="44"/>
  <c r="P45" i="44" s="1"/>
  <c r="H47" i="44"/>
  <c r="O45" i="44" s="1"/>
  <c r="G47" i="44"/>
  <c r="N45" i="44" s="1"/>
  <c r="F47" i="44"/>
  <c r="E47" i="44"/>
  <c r="L44" i="44" s="1"/>
  <c r="B50" i="44" s="1"/>
  <c r="D25" i="36" s="1"/>
  <c r="G25" i="36" s="1"/>
  <c r="I46" i="44"/>
  <c r="H46" i="44"/>
  <c r="G46" i="44"/>
  <c r="F46" i="44"/>
  <c r="E46" i="44"/>
  <c r="D36" i="44"/>
  <c r="I30" i="44"/>
  <c r="P28" i="44" s="1"/>
  <c r="H30" i="44"/>
  <c r="O28" i="44" s="1"/>
  <c r="G30" i="44"/>
  <c r="N28" i="44" s="1"/>
  <c r="F30" i="44"/>
  <c r="E30" i="44"/>
  <c r="L28" i="44" s="1"/>
  <c r="I29" i="44"/>
  <c r="H29" i="44"/>
  <c r="G29" i="44"/>
  <c r="F29" i="44"/>
  <c r="E29" i="44"/>
  <c r="M28" i="44"/>
  <c r="L27" i="44"/>
  <c r="B33" i="44" s="1"/>
  <c r="D24" i="36" s="1"/>
  <c r="G24" i="36" s="1"/>
  <c r="G26" i="38"/>
  <c r="G27" i="38"/>
  <c r="G28" i="38"/>
  <c r="G29" i="38"/>
  <c r="G30" i="38"/>
  <c r="G26" i="39"/>
  <c r="G27" i="39"/>
  <c r="G28" i="39"/>
  <c r="G29" i="39"/>
  <c r="G30" i="39"/>
  <c r="G26" i="40"/>
  <c r="G27" i="40"/>
  <c r="G28" i="40"/>
  <c r="G29" i="40"/>
  <c r="G30" i="40"/>
  <c r="G26" i="41"/>
  <c r="G27" i="41"/>
  <c r="G28" i="41"/>
  <c r="G29" i="41"/>
  <c r="G30" i="41"/>
  <c r="E14" i="44"/>
  <c r="E13" i="44"/>
  <c r="G14" i="44"/>
  <c r="N12" i="44" s="1"/>
  <c r="H14" i="44"/>
  <c r="O12" i="44" s="1"/>
  <c r="I14" i="44"/>
  <c r="P12" i="44" s="1"/>
  <c r="F14" i="44"/>
  <c r="G13" i="44"/>
  <c r="H13" i="44"/>
  <c r="I13" i="44"/>
  <c r="F13" i="44"/>
  <c r="L11" i="44"/>
  <c r="B17" i="44" s="1"/>
  <c r="D23" i="36" s="1"/>
  <c r="G23" i="36" s="1"/>
  <c r="L12" i="44"/>
  <c r="D20" i="44"/>
  <c r="A28" i="42"/>
  <c r="A29" i="42"/>
  <c r="A30" i="42"/>
  <c r="A28" i="41"/>
  <c r="A29" i="41"/>
  <c r="A30" i="41"/>
  <c r="A28" i="40"/>
  <c r="A29" i="40"/>
  <c r="A30" i="40"/>
  <c r="A28" i="39"/>
  <c r="A29" i="39"/>
  <c r="A30" i="39"/>
  <c r="A28" i="38"/>
  <c r="A29" i="38"/>
  <c r="A30" i="38"/>
  <c r="A26" i="42"/>
  <c r="A27" i="42"/>
  <c r="A26" i="41"/>
  <c r="A27" i="41"/>
  <c r="A26" i="40"/>
  <c r="A27" i="40"/>
  <c r="A26" i="39"/>
  <c r="A27" i="39"/>
  <c r="A27" i="38"/>
  <c r="A26" i="38"/>
  <c r="A25" i="42"/>
  <c r="A24" i="42"/>
  <c r="A25" i="41"/>
  <c r="A24" i="41"/>
  <c r="A25" i="40"/>
  <c r="A24" i="40"/>
  <c r="A25" i="39"/>
  <c r="A24" i="39"/>
  <c r="A25" i="38"/>
  <c r="A24" i="38"/>
  <c r="G68" i="36"/>
  <c r="G84" i="38"/>
  <c r="E10" i="43"/>
  <c r="B10" i="43"/>
  <c r="C20" i="43"/>
  <c r="K9" i="36"/>
  <c r="K9" i="39" s="1"/>
  <c r="K8" i="36"/>
  <c r="K8" i="40" s="1"/>
  <c r="K8" i="41"/>
  <c r="G13" i="42"/>
  <c r="G12" i="42"/>
  <c r="B17" i="42"/>
  <c r="B16" i="42"/>
  <c r="B15" i="42"/>
  <c r="B13" i="42"/>
  <c r="B12" i="42"/>
  <c r="G13" i="41"/>
  <c r="G12" i="41"/>
  <c r="B12" i="41"/>
  <c r="B13" i="41"/>
  <c r="B17" i="41"/>
  <c r="B16" i="41"/>
  <c r="B15" i="41"/>
  <c r="G13" i="40"/>
  <c r="G12" i="40"/>
  <c r="B12" i="40"/>
  <c r="B13" i="40"/>
  <c r="B17" i="40"/>
  <c r="B16" i="40"/>
  <c r="B15" i="40"/>
  <c r="G13" i="39"/>
  <c r="G12" i="39"/>
  <c r="B12" i="39"/>
  <c r="B13" i="39"/>
  <c r="B17" i="39"/>
  <c r="B16" i="39"/>
  <c r="B15" i="39"/>
  <c r="G13" i="38"/>
  <c r="G12" i="38"/>
  <c r="B12" i="38"/>
  <c r="B13" i="38"/>
  <c r="B17" i="38"/>
  <c r="B16" i="38"/>
  <c r="B15" i="38"/>
  <c r="K7" i="36"/>
  <c r="K7" i="40" s="1"/>
  <c r="K7" i="41"/>
  <c r="K7" i="42"/>
  <c r="G68" i="41"/>
  <c r="G90" i="41"/>
  <c r="G89" i="41"/>
  <c r="G88" i="41"/>
  <c r="G87" i="41"/>
  <c r="A90" i="41"/>
  <c r="A89" i="41"/>
  <c r="A88" i="41"/>
  <c r="A87" i="41"/>
  <c r="G68" i="40"/>
  <c r="G90" i="40"/>
  <c r="G89" i="40"/>
  <c r="G88" i="40"/>
  <c r="G87" i="40"/>
  <c r="A90" i="40"/>
  <c r="A89" i="40"/>
  <c r="A88" i="40"/>
  <c r="A87" i="40"/>
  <c r="G68" i="39"/>
  <c r="G90" i="39"/>
  <c r="G89" i="39"/>
  <c r="G88" i="39"/>
  <c r="G87" i="39"/>
  <c r="A90" i="39"/>
  <c r="A89" i="39"/>
  <c r="A88" i="39"/>
  <c r="G90" i="38"/>
  <c r="G89" i="38"/>
  <c r="G88" i="38"/>
  <c r="G87" i="38"/>
  <c r="G68" i="38"/>
  <c r="B78" i="38" s="1"/>
  <c r="A90" i="38"/>
  <c r="A89" i="38"/>
  <c r="A88" i="38"/>
  <c r="A87" i="38"/>
  <c r="G90" i="36"/>
  <c r="G89" i="36"/>
  <c r="G88" i="36"/>
  <c r="G87" i="36"/>
  <c r="G86" i="41"/>
  <c r="G85" i="41"/>
  <c r="G86" i="40"/>
  <c r="G85" i="40"/>
  <c r="G86" i="39"/>
  <c r="G85" i="39"/>
  <c r="G86" i="38"/>
  <c r="G85" i="38"/>
  <c r="G86" i="36"/>
  <c r="G85" i="36"/>
  <c r="G84" i="36"/>
  <c r="G84" i="39"/>
  <c r="G84" i="40"/>
  <c r="A87" i="39"/>
  <c r="A86" i="39"/>
  <c r="A85" i="39"/>
  <c r="A84" i="39"/>
  <c r="A86" i="38"/>
  <c r="A85" i="38"/>
  <c r="A84" i="38"/>
  <c r="A86" i="41"/>
  <c r="A85" i="41"/>
  <c r="A84" i="41"/>
  <c r="A86" i="40"/>
  <c r="A85" i="40"/>
  <c r="A84" i="40"/>
  <c r="B11" i="42"/>
  <c r="H9" i="42"/>
  <c r="H8" i="42"/>
  <c r="H7" i="42"/>
  <c r="H9" i="41"/>
  <c r="H8" i="41"/>
  <c r="H7" i="41"/>
  <c r="H9" i="40"/>
  <c r="H8" i="40"/>
  <c r="H7" i="40"/>
  <c r="H9" i="39"/>
  <c r="H8" i="39"/>
  <c r="H7" i="39"/>
  <c r="H9" i="38"/>
  <c r="H8" i="38"/>
  <c r="H7" i="38"/>
  <c r="A23" i="41"/>
  <c r="B5" i="42"/>
  <c r="C7" i="42"/>
  <c r="C8" i="42"/>
  <c r="C9" i="42"/>
  <c r="I50" i="42"/>
  <c r="G53" i="42"/>
  <c r="I53" i="42"/>
  <c r="K53" i="42"/>
  <c r="G54" i="42"/>
  <c r="I54" i="42"/>
  <c r="K54" i="42"/>
  <c r="I56" i="42"/>
  <c r="K56" i="42"/>
  <c r="G57" i="42"/>
  <c r="I57" i="42"/>
  <c r="K57" i="42"/>
  <c r="G58" i="42"/>
  <c r="I58" i="42"/>
  <c r="K58" i="42"/>
  <c r="G59" i="42"/>
  <c r="I59" i="42"/>
  <c r="K59" i="42"/>
  <c r="G60" i="42"/>
  <c r="I60" i="42"/>
  <c r="K60" i="42"/>
  <c r="G61" i="42"/>
  <c r="I61" i="42"/>
  <c r="K61" i="42"/>
  <c r="G62" i="42"/>
  <c r="I62" i="42"/>
  <c r="K62" i="42"/>
  <c r="B5" i="41"/>
  <c r="C7" i="41"/>
  <c r="C8" i="41"/>
  <c r="C9" i="41"/>
  <c r="B5" i="40"/>
  <c r="C7" i="40"/>
  <c r="C8" i="40"/>
  <c r="C9" i="40"/>
  <c r="B5" i="39"/>
  <c r="C7" i="39"/>
  <c r="C8" i="39"/>
  <c r="C9" i="39"/>
  <c r="B5" i="38"/>
  <c r="C7" i="38"/>
  <c r="C8" i="38"/>
  <c r="C9" i="38"/>
  <c r="I59" i="38"/>
  <c r="I60" i="38"/>
  <c r="K59" i="38"/>
  <c r="K60" i="38"/>
  <c r="I24" i="42"/>
  <c r="K30" i="42"/>
  <c r="I30" i="42"/>
  <c r="K24" i="42"/>
  <c r="K23" i="42"/>
  <c r="K25" i="42"/>
  <c r="K26" i="42"/>
  <c r="K27" i="42"/>
  <c r="K28" i="42"/>
  <c r="K29" i="42"/>
  <c r="I26" i="42"/>
  <c r="I29" i="42"/>
  <c r="I27" i="42"/>
  <c r="I58" i="39"/>
  <c r="K58" i="39"/>
  <c r="I28" i="42"/>
  <c r="I58" i="40"/>
  <c r="I61" i="40" s="1"/>
  <c r="I75" i="40" s="1"/>
  <c r="K58" i="40"/>
  <c r="I60" i="41"/>
  <c r="I58" i="41"/>
  <c r="I59" i="41"/>
  <c r="I25" i="42"/>
  <c r="I23" i="42"/>
  <c r="K59" i="41"/>
  <c r="K47" i="42"/>
  <c r="K58" i="41"/>
  <c r="K60" i="41"/>
  <c r="K48" i="42"/>
  <c r="G84" i="41"/>
  <c r="K8" i="42"/>
  <c r="K9" i="42"/>
  <c r="K8" i="39"/>
  <c r="K8" i="38"/>
  <c r="A23" i="39"/>
  <c r="A23" i="38"/>
  <c r="A23" i="40"/>
  <c r="A23" i="42"/>
  <c r="K7" i="39"/>
  <c r="M12" i="44" l="1"/>
  <c r="M11" i="44"/>
  <c r="N11" i="44" s="1"/>
  <c r="O11" i="44" s="1"/>
  <c r="P11" i="44" s="1"/>
  <c r="C77" i="39"/>
  <c r="I77" i="39" s="1"/>
  <c r="I79" i="39" s="1"/>
  <c r="C77" i="41"/>
  <c r="C77" i="38"/>
  <c r="I77" i="38" s="1"/>
  <c r="I79" i="38" s="1"/>
  <c r="C77" i="40"/>
  <c r="G50" i="42"/>
  <c r="G60" i="38"/>
  <c r="G26" i="42"/>
  <c r="G59" i="40"/>
  <c r="G60" i="40"/>
  <c r="I46" i="42"/>
  <c r="G30" i="42"/>
  <c r="B34" i="44"/>
  <c r="D24" i="38" s="1"/>
  <c r="G24" i="38" s="1"/>
  <c r="K61" i="38"/>
  <c r="K75" i="38" s="1"/>
  <c r="G34" i="42"/>
  <c r="K77" i="36"/>
  <c r="K79" i="36" s="1"/>
  <c r="K44" i="42"/>
  <c r="I44" i="42"/>
  <c r="I49" i="42" s="1"/>
  <c r="I63" i="42" s="1"/>
  <c r="M27" i="44"/>
  <c r="G27" i="42"/>
  <c r="K50" i="42"/>
  <c r="K61" i="41"/>
  <c r="K75" i="41" s="1"/>
  <c r="I61" i="41"/>
  <c r="I75" i="41" s="1"/>
  <c r="I77" i="40"/>
  <c r="I79" i="40" s="1"/>
  <c r="G56" i="36"/>
  <c r="G58" i="36"/>
  <c r="K77" i="38"/>
  <c r="K79" i="38" s="1"/>
  <c r="B35" i="44"/>
  <c r="D24" i="39" s="1"/>
  <c r="G24" i="39" s="1"/>
  <c r="G29" i="42"/>
  <c r="G41" i="42"/>
  <c r="L61" i="44"/>
  <c r="G43" i="42"/>
  <c r="G48" i="42" s="1"/>
  <c r="N27" i="44"/>
  <c r="O27" i="44" s="1"/>
  <c r="P27" i="44" s="1"/>
  <c r="G37" i="42"/>
  <c r="G60" i="36"/>
  <c r="K61" i="40"/>
  <c r="K75" i="40" s="1"/>
  <c r="K77" i="40" s="1"/>
  <c r="K9" i="41"/>
  <c r="M44" i="44"/>
  <c r="N44" i="44" s="1"/>
  <c r="O44" i="44" s="1"/>
  <c r="P44" i="44" s="1"/>
  <c r="M45" i="44"/>
  <c r="B51" i="44" s="1"/>
  <c r="D25" i="38" s="1"/>
  <c r="G25" i="38" s="1"/>
  <c r="I61" i="36"/>
  <c r="I75" i="36" s="1"/>
  <c r="I77" i="36" s="1"/>
  <c r="G77" i="38"/>
  <c r="G28" i="42"/>
  <c r="G56" i="42"/>
  <c r="B78" i="40"/>
  <c r="G77" i="40" s="1"/>
  <c r="K9" i="38"/>
  <c r="K46" i="42"/>
  <c r="K49" i="42" s="1"/>
  <c r="K63" i="42" s="1"/>
  <c r="G36" i="42"/>
  <c r="B78" i="39"/>
  <c r="B78" i="41"/>
  <c r="K7" i="38"/>
  <c r="L45" i="44"/>
  <c r="K9" i="40"/>
  <c r="L62" i="44"/>
  <c r="G32" i="42"/>
  <c r="G42" i="42"/>
  <c r="G47" i="42" s="1"/>
  <c r="K61" i="39"/>
  <c r="K75" i="39" s="1"/>
  <c r="B18" i="44" l="1"/>
  <c r="D23" i="38" s="1"/>
  <c r="G23" i="38" s="1"/>
  <c r="G58" i="38" s="1"/>
  <c r="G77" i="39"/>
  <c r="G61" i="36"/>
  <c r="G75" i="36" s="1"/>
  <c r="K79" i="40"/>
  <c r="D17" i="40" s="1"/>
  <c r="B52" i="44"/>
  <c r="K77" i="39"/>
  <c r="B36" i="44"/>
  <c r="B67" i="44"/>
  <c r="M61" i="44"/>
  <c r="N61" i="44" s="1"/>
  <c r="O61" i="44" s="1"/>
  <c r="P61" i="44" s="1"/>
  <c r="B68" i="44"/>
  <c r="B69" i="44" s="1"/>
  <c r="B70" i="44" s="1"/>
  <c r="B71" i="44" s="1"/>
  <c r="D17" i="38"/>
  <c r="I79" i="36"/>
  <c r="D17" i="36" s="1"/>
  <c r="G77" i="41"/>
  <c r="K77" i="41"/>
  <c r="K79" i="41" s="1"/>
  <c r="I77" i="41"/>
  <c r="I79" i="41" s="1"/>
  <c r="G56" i="38" l="1"/>
  <c r="G61" i="38" s="1"/>
  <c r="G75" i="38" s="1"/>
  <c r="G79" i="38" s="1"/>
  <c r="D16" i="38" s="1"/>
  <c r="B19" i="44"/>
  <c r="B78" i="36"/>
  <c r="G77" i="36" s="1"/>
  <c r="G65" i="42" s="1"/>
  <c r="D17" i="41"/>
  <c r="B37" i="44"/>
  <c r="D24" i="41" s="1"/>
  <c r="G24" i="41" s="1"/>
  <c r="D24" i="40"/>
  <c r="G24" i="40" s="1"/>
  <c r="G24" i="42" s="1"/>
  <c r="I65" i="42"/>
  <c r="I66" i="42" s="1"/>
  <c r="K65" i="42"/>
  <c r="K66" i="42" s="1"/>
  <c r="K79" i="39"/>
  <c r="D17" i="39" s="1"/>
  <c r="D25" i="39"/>
  <c r="G25" i="39" s="1"/>
  <c r="B53" i="44"/>
  <c r="D23" i="39" l="1"/>
  <c r="G23" i="39" s="1"/>
  <c r="G58" i="39" s="1"/>
  <c r="B20" i="44"/>
  <c r="G79" i="36"/>
  <c r="D16" i="36" s="1"/>
  <c r="D17" i="42"/>
  <c r="D25" i="40"/>
  <c r="G25" i="40" s="1"/>
  <c r="B54" i="44"/>
  <c r="D25" i="41" s="1"/>
  <c r="G25" i="41" s="1"/>
  <c r="G56" i="39" l="1"/>
  <c r="G61" i="39" s="1"/>
  <c r="G75" i="39" s="1"/>
  <c r="G79" i="39" s="1"/>
  <c r="D16" i="39" s="1"/>
  <c r="B21" i="44"/>
  <c r="D23" i="41" s="1"/>
  <c r="G23" i="41" s="1"/>
  <c r="G58" i="41" s="1"/>
  <c r="D23" i="40"/>
  <c r="G23" i="40" s="1"/>
  <c r="G25" i="42"/>
  <c r="G56" i="41" l="1"/>
  <c r="G61" i="41" s="1"/>
  <c r="G75" i="41" s="1"/>
  <c r="G79" i="41" s="1"/>
  <c r="D16" i="41" s="1"/>
  <c r="G58" i="40"/>
  <c r="G23" i="42"/>
  <c r="G44" i="42" s="1"/>
  <c r="G56" i="40"/>
  <c r="G61" i="40" s="1"/>
  <c r="G75" i="40" s="1"/>
  <c r="G79" i="40" s="1"/>
  <c r="D16" i="40" s="1"/>
  <c r="G46" i="42"/>
  <c r="G49" i="42" l="1"/>
  <c r="G63" i="42" s="1"/>
  <c r="G66" i="42" s="1"/>
  <c r="D16" i="42" s="1"/>
</calcChain>
</file>

<file path=xl/sharedStrings.xml><?xml version="1.0" encoding="utf-8"?>
<sst xmlns="http://schemas.openxmlformats.org/spreadsheetml/2006/main" count="640" uniqueCount="163">
  <si>
    <t>Other</t>
  </si>
  <si>
    <t>Project Title:</t>
  </si>
  <si>
    <t>Requested Funds</t>
  </si>
  <si>
    <t>Amount</t>
  </si>
  <si>
    <t>WVU Cost Share</t>
  </si>
  <si>
    <t>MTDC</t>
  </si>
  <si>
    <t>A.  Salaries and Wages</t>
  </si>
  <si>
    <t>Effort (%)</t>
  </si>
  <si>
    <t>Benefits Eligible</t>
  </si>
  <si>
    <t>Post Doctoral</t>
  </si>
  <si>
    <t>Graduate Assistants</t>
  </si>
  <si>
    <t>Undergraduate Students</t>
  </si>
  <si>
    <t># Supported</t>
  </si>
  <si>
    <t>B. Subtotal Salaries and Wages</t>
  </si>
  <si>
    <t>C. Fringe Benefits</t>
  </si>
  <si>
    <t>Fringe Rate</t>
  </si>
  <si>
    <t>D.  Total Personnel Costs</t>
  </si>
  <si>
    <t>E.  Travel</t>
  </si>
  <si>
    <t>F.  Supplies</t>
  </si>
  <si>
    <t>G.  Operating Services</t>
  </si>
  <si>
    <t>H.  Professional Services</t>
  </si>
  <si>
    <t>Subcontracts</t>
  </si>
  <si>
    <t>Consultants</t>
  </si>
  <si>
    <t>Other Services</t>
  </si>
  <si>
    <t>J.  Tuition</t>
  </si>
  <si>
    <t>K.  Equipment (&gt; $5,000)</t>
  </si>
  <si>
    <t>L.  Other Charges</t>
  </si>
  <si>
    <t>M.  Total Direct Costs</t>
  </si>
  <si>
    <t>N.  Facilities &amp; Administrative Costs</t>
  </si>
  <si>
    <t>F&amp;A Rate</t>
  </si>
  <si>
    <t>MTDC:</t>
  </si>
  <si>
    <t>O.  Total Project Costs</t>
  </si>
  <si>
    <t>Senior Personnel</t>
  </si>
  <si>
    <t>Instruction</t>
  </si>
  <si>
    <t>Research</t>
  </si>
  <si>
    <t>On Campus</t>
  </si>
  <si>
    <t>Off Campus</t>
  </si>
  <si>
    <t>Subcontract</t>
  </si>
  <si>
    <t>Consultant</t>
  </si>
  <si>
    <t>Agency Rate:</t>
  </si>
  <si>
    <t># of Years:</t>
  </si>
  <si>
    <t>Inflationary Rate:</t>
  </si>
  <si>
    <t>Amount required</t>
  </si>
  <si>
    <t>Funding Purpose:</t>
  </si>
  <si>
    <t>Project Location:</t>
  </si>
  <si>
    <t>Agency Limits F&amp;A?</t>
  </si>
  <si>
    <t>Yes</t>
  </si>
  <si>
    <t>No</t>
  </si>
  <si>
    <t>Multi-year ?</t>
  </si>
  <si>
    <t>% Provided</t>
  </si>
  <si>
    <t>$ Provided</t>
  </si>
  <si>
    <t>(for multi-year projects)</t>
  </si>
  <si>
    <t>SUBCONTRACT DETAILS</t>
  </si>
  <si>
    <t>Vendor</t>
  </si>
  <si>
    <t>Instructions</t>
  </si>
  <si>
    <t>Biology</t>
  </si>
  <si>
    <t>Chemistry</t>
  </si>
  <si>
    <t>Cultural Resource Management</t>
  </si>
  <si>
    <t>Dean's Office</t>
  </si>
  <si>
    <t>English</t>
  </si>
  <si>
    <t>Forensics</t>
  </si>
  <si>
    <t>Geology &amp; Geography</t>
  </si>
  <si>
    <t>History</t>
  </si>
  <si>
    <t>Leadership Studies</t>
  </si>
  <si>
    <t>Multidisciplinary Studies</t>
  </si>
  <si>
    <t>Native American Studies</t>
  </si>
  <si>
    <t>Philosophy</t>
  </si>
  <si>
    <t>Political Science</t>
  </si>
  <si>
    <t>Psychology</t>
  </si>
  <si>
    <t>Public Administration</t>
  </si>
  <si>
    <t>Public Affairs</t>
  </si>
  <si>
    <t>Social Work</t>
  </si>
  <si>
    <t>Sociology &amp; Anthropology</t>
  </si>
  <si>
    <t>Statistics</t>
  </si>
  <si>
    <t>Women's Studies</t>
  </si>
  <si>
    <t>WVU Press</t>
  </si>
  <si>
    <t xml:space="preserve">Undergraduate Students </t>
  </si>
  <si>
    <t>Principal Investigator(s) and Dept.:</t>
  </si>
  <si>
    <t>Select</t>
  </si>
  <si>
    <t>Select Department</t>
  </si>
  <si>
    <t>Subcontracts (see  details below)</t>
  </si>
  <si>
    <t>% Effort</t>
  </si>
  <si>
    <t>Institutional Appointment--12 months 
(Calendar Year)</t>
  </si>
  <si>
    <t>Twelve-Month Institutional Appointment:</t>
  </si>
  <si>
    <t>Directions:</t>
  </si>
  <si>
    <t>FACULTY EFFORT CALCULATOR</t>
  </si>
  <si>
    <t>Summer Appointment 
(3 Months)</t>
  </si>
  <si>
    <t xml:space="preserve"> Academic Year Appointment
(9 Months)</t>
  </si>
  <si>
    <t>Nine-Month &amp; Summer Appointments</t>
  </si>
  <si>
    <t>Communication Studies</t>
  </si>
  <si>
    <t>Mathematics</t>
  </si>
  <si>
    <t>Physics &amp; Astronomy</t>
  </si>
  <si>
    <t>Cost sharing required?</t>
  </si>
  <si>
    <t>Percentage required (or)</t>
  </si>
  <si>
    <t>Appointment Term</t>
  </si>
  <si>
    <t>Salary/
Stipend</t>
  </si>
  <si>
    <t>Months Requested</t>
  </si>
  <si>
    <t>This effort calculator and the following notes are modified versions of the faculty calculator developed by the West Virginia University Research Corporation.</t>
  </si>
  <si>
    <t>"The percentage of effort for a person with an institutional appointment that is less than 12 months cannot exceed 100% for the academic year, which is the equivalent of 9 person-months of effort (100% effort x 9 academic months = 9 person-months of effort), and 100% for the summer months, which is the equivalent of 3 person-months of effort (100% effort x 3 summer months = 3 person-months of effort)."</t>
  </si>
  <si>
    <r>
      <t>To calculate % effort, insert the total person-months of effort in the first gold cell (</t>
    </r>
    <r>
      <rPr>
        <i/>
        <sz val="12"/>
        <rFont val="Arial"/>
        <family val="2"/>
      </rPr>
      <t>identified by the red arrow</t>
    </r>
    <r>
      <rPr>
        <sz val="12"/>
        <rFont val="Arial"/>
        <family val="2"/>
      </rPr>
      <t xml:space="preserve">) for the applicable appointment type (e.g., 9 months and/or summer or 12-months).  The total % effort will auto-calculate.  
Please note, for an institutional appointment that is less than 12 months, distribute all effort between the academic and/or summer percentage of effort.  Percent effort </t>
    </r>
    <r>
      <rPr>
        <b/>
        <sz val="12"/>
        <rFont val="Arial"/>
        <family val="2"/>
      </rPr>
      <t>cannot</t>
    </r>
    <r>
      <rPr>
        <sz val="12"/>
        <rFont val="Arial"/>
        <family val="2"/>
      </rPr>
      <t xml:space="preserve"> exceed 100%.</t>
    </r>
  </si>
  <si>
    <t>Person-Months of Effort</t>
  </si>
  <si>
    <t>Total Person-Months of Effort</t>
  </si>
  <si>
    <t>"The percentage of effort for a person with an institutional appointment of 12 months cannot exceed 100%, which is the equivalent of 12 person-months of effort (100% effort x 12 calendar months = 12 person-months of effort)."
"For example, if a person has an institutional appointment of 12 months and will be working 4.5 total person-months of effort on the project during the calendar year, then his/her % effort during the calendar year will be 38% (4.50 months/12 calendar months = 38% effort)."</t>
  </si>
  <si>
    <t xml:space="preserve">"For example, if a person has an institutional appointment of 9 months and will be working 2.5 person-months of effort on a project during the academic year, then his/her % of effort during the academic year will be 28% (2.5 person-months/9 academic months = 28% of effort).  Likewise, 1.5 person-months of effort during the summer is 50% of effort (1.5 person-months/3 summer months = 50%)."  </t>
  </si>
  <si>
    <t>Summer</t>
  </si>
  <si>
    <t>Select AY, CA, or Summer</t>
  </si>
  <si>
    <t>Academic Year</t>
  </si>
  <si>
    <t>Calendar Year</t>
  </si>
  <si>
    <t>Project Title</t>
  </si>
  <si>
    <r>
      <t xml:space="preserve">Research Period </t>
    </r>
    <r>
      <rPr>
        <sz val="9"/>
        <color theme="0"/>
        <rFont val="Arial"/>
        <family val="2"/>
      </rPr>
      <t>(AY, CA, or Summer)</t>
    </r>
  </si>
  <si>
    <t>Year 1</t>
  </si>
  <si>
    <t>Year 2</t>
  </si>
  <si>
    <t>Year 3</t>
  </si>
  <si>
    <t>Year 4</t>
  </si>
  <si>
    <t>Year 5</t>
  </si>
  <si>
    <t>Budget Year 1</t>
  </si>
  <si>
    <t>Budget Year 2</t>
  </si>
  <si>
    <t>Budget Year 3</t>
  </si>
  <si>
    <t>Budget Year 4</t>
  </si>
  <si>
    <t>Budget Year 5</t>
  </si>
  <si>
    <t>Average inflation rate</t>
  </si>
  <si>
    <t>Number of budget years (for inflation calculations)</t>
  </si>
  <si>
    <t>Yr 1</t>
  </si>
  <si>
    <t>Yr3</t>
  </si>
  <si>
    <t>Yr4</t>
  </si>
  <si>
    <t>Yr 2</t>
  </si>
  <si>
    <t>Yr5</t>
  </si>
  <si>
    <t>Salary Change</t>
  </si>
  <si>
    <t>* CPI based</t>
  </si>
  <si>
    <t>University or departmental</t>
  </si>
  <si>
    <t>Total Raise %</t>
  </si>
  <si>
    <t>Raise Type</t>
  </si>
  <si>
    <t>Salary Inflation &amp; Adjustment Calculator*</t>
  </si>
  <si>
    <r>
      <t xml:space="preserve">New Salary Table
</t>
    </r>
    <r>
      <rPr>
        <i/>
        <sz val="10"/>
        <color theme="0"/>
        <rFont val="Arial"/>
        <family val="2"/>
      </rPr>
      <t>(adjusted for inflation &amp; raise implications)</t>
    </r>
  </si>
  <si>
    <t>Enter budget start year</t>
  </si>
  <si>
    <t>Enter budget end year</t>
  </si>
  <si>
    <r>
      <t xml:space="preserve">Enter </t>
    </r>
    <r>
      <rPr>
        <b/>
        <sz val="12"/>
        <rFont val="Arial"/>
        <family val="2"/>
      </rPr>
      <t>salary</t>
    </r>
    <r>
      <rPr>
        <sz val="12"/>
        <rFont val="Arial"/>
        <family val="2"/>
      </rPr>
      <t xml:space="preserve"> for budget start year (i.e., base yr)</t>
    </r>
  </si>
  <si>
    <r>
      <t xml:space="preserve">Anticipated % Salary Increase 
</t>
    </r>
    <r>
      <rPr>
        <sz val="10"/>
        <color theme="0"/>
        <rFont val="Arial"/>
        <family val="2"/>
      </rPr>
      <t>(During Each Budget Year)</t>
    </r>
  </si>
  <si>
    <t>Senior Personnel 1:</t>
  </si>
  <si>
    <t>Senior Personnel 3:</t>
  </si>
  <si>
    <t>Senior Personnel 2:</t>
  </si>
  <si>
    <t>"Illustrative Example"</t>
  </si>
  <si>
    <t>Calculation does not accommodate historical value of money.</t>
  </si>
  <si>
    <t>Note: Inflation is assumed along with any anticipated percent salary change.</t>
  </si>
  <si>
    <t>Enter the PI's salary for the budget start year.  Next, enter a 4 digit budget start year and 4-digit budget end year.</t>
  </si>
  <si>
    <t>If a salary increase is anticipated during a particular budget year, then input the percent increase (e.g., 10%, etc.) according to the raise type for the corresponding budget year.
Once completed, a new salary for each budget year will populate under the "New Salary" table.  As a note, to determine the new salary for a fourth or fifth investigator, use the section titled "illustrative example."  The figures from the illustrative table will not auto-populate to the corresponding tab year, and this information will have to be inserted.  The illustrative table can also be applied to salary expenses for the number of post docs and/or students.</t>
  </si>
  <si>
    <t>Promotion &amp; Tenure (P&amp;T)</t>
  </si>
  <si>
    <t>Eberly College of Arts &amp; Sciences Budget Template
Proposal Budget--Year 1</t>
  </si>
  <si>
    <t>Eberly College of Arts &amp; Sciences Budget Template
Proposal Budget--Year 2</t>
  </si>
  <si>
    <t>Eberly College of Arts &amp; Sciences Budget Template
Proposal Budget--Year 3</t>
  </si>
  <si>
    <t>Eberly College of Arts &amp; Sciences Budget Template
Proposal Budget--Year 4</t>
  </si>
  <si>
    <t>Eberly College of Arts &amp; Sciences Budget Template
Proposal Budget--Year 5</t>
  </si>
  <si>
    <t>Eberly College of Arts &amp; Sciences Budget Template
Proposal Budget--Cumulative</t>
  </si>
  <si>
    <t>World Languages (WLLL)</t>
  </si>
  <si>
    <t>Entry One:</t>
  </si>
  <si>
    <t>Entry Two:</t>
  </si>
  <si>
    <t>Entry Three:</t>
  </si>
  <si>
    <t>Entry Four:</t>
  </si>
  <si>
    <t>e1. Domestic</t>
  </si>
  <si>
    <t>e2. International</t>
  </si>
  <si>
    <t>Part-time Personnel</t>
  </si>
  <si>
    <t>I.  Stipends and/or Participant Support</t>
  </si>
  <si>
    <t>I.   Stipends and/or Participant Support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</si>
</sst>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uot;#,##0.00_);[Red]\(&quot;$&quot;#,##0.00\)"/>
    <numFmt numFmtId="44" formatCode="_(&quot;$&quot;* #,##0.00_);_(&quot;$&quot;* \(#,##0.00\);_(&quot;$&quot;* &quot;-&quot;??_);_(@_)"/>
    <numFmt numFmtId="164" formatCode="0.0%"/>
    <numFmt numFmtId="165" formatCode="&quot;$&quot;#,##0.00"/>
    <numFmt numFmtId="166" formatCode="&quot;$&quot;#,##0"/>
    <numFmt numFmtId="167" formatCode="0.0"/>
    <numFmt numFmtId="168" formatCode="&quot;$&quot;#,##0.0"/>
    <numFmt numFmtId="169" formatCode="0.00000"/>
  </numFmts>
  <fonts count="32">
    <font>
      <sz val="10"/>
      <name val="Geneva"/>
    </font>
    <font>
      <sz val="10"/>
      <name val="Geneva"/>
      <family val="2"/>
    </font>
    <font>
      <b/>
      <sz val="8"/>
      <name val="Garamond"/>
      <family val="1"/>
    </font>
    <font>
      <sz val="8"/>
      <name val="Garamond"/>
      <family val="1"/>
    </font>
    <font>
      <sz val="10"/>
      <color theme="1"/>
      <name val="Times New Roman"/>
      <family val="1"/>
    </font>
    <font>
      <b/>
      <sz val="11"/>
      <name val="Arial"/>
      <family val="2"/>
    </font>
    <font>
      <b/>
      <sz val="12"/>
      <color theme="0"/>
      <name val="Arial"/>
      <family val="2"/>
    </font>
    <font>
      <sz val="11"/>
      <color theme="0"/>
      <name val="Arial"/>
      <family val="2"/>
    </font>
    <font>
      <sz val="11"/>
      <name val="Arial"/>
      <family val="2"/>
    </font>
    <font>
      <b/>
      <sz val="11"/>
      <color theme="0"/>
      <name val="Arial"/>
      <family val="2"/>
    </font>
    <font>
      <i/>
      <sz val="11"/>
      <color theme="0"/>
      <name val="Arial"/>
      <family val="2"/>
    </font>
    <font>
      <sz val="11"/>
      <color theme="1"/>
      <name val="Arial"/>
      <family val="2"/>
    </font>
    <font>
      <b/>
      <sz val="11"/>
      <color rgb="FFFF0000"/>
      <name val="Arial"/>
      <family val="2"/>
    </font>
    <font>
      <sz val="10"/>
      <name val="Arial"/>
      <family val="2"/>
    </font>
    <font>
      <sz val="12"/>
      <color theme="0"/>
      <name val="Arial"/>
      <family val="2"/>
    </font>
    <font>
      <sz val="12"/>
      <color rgb="FF424242"/>
      <name val="Arial"/>
      <family val="2"/>
    </font>
    <font>
      <b/>
      <sz val="11"/>
      <color rgb="FF002060"/>
      <name val="Arial"/>
      <family val="2"/>
    </font>
    <font>
      <sz val="12"/>
      <name val="Arial"/>
      <family val="2"/>
    </font>
    <font>
      <i/>
      <sz val="12"/>
      <name val="Arial"/>
      <family val="2"/>
    </font>
    <font>
      <b/>
      <sz val="12"/>
      <name val="Arial"/>
      <family val="2"/>
    </font>
    <font>
      <b/>
      <u/>
      <sz val="12"/>
      <name val="Arial"/>
      <family val="2"/>
    </font>
    <font>
      <b/>
      <i/>
      <sz val="8"/>
      <color rgb="FF002060"/>
      <name val="Geneva"/>
      <family val="2"/>
    </font>
    <font>
      <i/>
      <sz val="10"/>
      <name val="Arial"/>
      <family val="2"/>
    </font>
    <font>
      <i/>
      <sz val="11"/>
      <name val="Arial"/>
      <family val="2"/>
    </font>
    <font>
      <b/>
      <sz val="11"/>
      <color rgb="FFFFC000"/>
      <name val="Arial"/>
      <family val="2"/>
    </font>
    <font>
      <sz val="9"/>
      <color theme="0"/>
      <name val="Arial"/>
      <family val="2"/>
    </font>
    <font>
      <sz val="10"/>
      <color theme="0"/>
      <name val="Geneva"/>
      <family val="2"/>
    </font>
    <font>
      <sz val="8"/>
      <color theme="0"/>
      <name val="Geneva"/>
      <family val="2"/>
    </font>
    <font>
      <sz val="10"/>
      <color theme="0"/>
      <name val="Arial"/>
      <family val="2"/>
    </font>
    <font>
      <i/>
      <sz val="10"/>
      <color theme="0"/>
      <name val="Arial"/>
      <family val="2"/>
    </font>
    <font>
      <b/>
      <i/>
      <sz val="12"/>
      <name val="Arial"/>
      <family val="2"/>
    </font>
    <font>
      <sz val="10"/>
      <color theme="0"/>
      <name val="Times New Roman"/>
      <family val="1"/>
    </font>
  </fonts>
  <fills count="15">
    <fill>
      <patternFill patternType="none"/>
    </fill>
    <fill>
      <patternFill patternType="gray125"/>
    </fill>
    <fill>
      <patternFill patternType="solid">
        <fgColor theme="0" tint="-0.14999847407452621"/>
        <bgColor indexed="64"/>
      </patternFill>
    </fill>
    <fill>
      <patternFill patternType="solid">
        <fgColor rgb="FF002060"/>
        <bgColor indexed="64"/>
      </patternFill>
    </fill>
    <fill>
      <patternFill patternType="solid">
        <fgColor indexed="65"/>
        <bgColor indexed="64"/>
      </patternFill>
    </fill>
    <fill>
      <gradientFill type="path" left="0.5" right="0.5" top="0.5" bottom="0.5">
        <stop position="0">
          <color theme="0"/>
        </stop>
        <stop position="1">
          <color theme="0" tint="-0.1490218817712943"/>
        </stop>
      </gradientFill>
    </fill>
    <fill>
      <patternFill patternType="solid">
        <fgColor theme="0" tint="-0.14996795556505021"/>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FFC000"/>
        <bgColor indexed="64"/>
      </patternFill>
    </fill>
    <fill>
      <gradientFill type="path" left="0.5" right="0.5" top="0.5" bottom="0.5">
        <stop position="0">
          <color theme="0"/>
        </stop>
        <stop position="1">
          <color theme="0" tint="-0.25098422193060094"/>
        </stop>
      </gradientFill>
    </fill>
    <fill>
      <patternFill patternType="solid">
        <fgColor rgb="FFFFFFCC"/>
      </patternFill>
    </fill>
    <fill>
      <patternFill patternType="solid">
        <fgColor rgb="FF00B050"/>
        <bgColor indexed="64"/>
      </patternFill>
    </fill>
    <fill>
      <gradientFill type="path">
        <stop position="0">
          <color theme="0"/>
        </stop>
        <stop position="1">
          <color theme="9" tint="0.59999389629810485"/>
        </stop>
      </gradientFill>
    </fill>
    <fill>
      <patternFill patternType="solid">
        <fgColor rgb="FF002060"/>
        <bgColor auto="1"/>
      </patternFill>
    </fill>
  </fills>
  <borders count="35">
    <border>
      <left/>
      <right/>
      <top/>
      <bottom/>
      <diagonal/>
    </border>
    <border>
      <left/>
      <right/>
      <top/>
      <bottom style="thin">
        <color auto="1"/>
      </bottom>
      <diagonal/>
    </border>
    <border>
      <left/>
      <right/>
      <top style="thin">
        <color auto="1"/>
      </top>
      <bottom style="thin">
        <color auto="1"/>
      </bottom>
      <diagonal/>
    </border>
    <border>
      <left/>
      <right/>
      <top/>
      <bottom style="medium">
        <color auto="1"/>
      </bottom>
      <diagonal/>
    </border>
    <border>
      <left style="medium">
        <color auto="1"/>
      </left>
      <right/>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style="thin">
        <color auto="1"/>
      </top>
      <bottom/>
      <diagonal/>
    </border>
    <border>
      <left style="thin">
        <color auto="1"/>
      </left>
      <right/>
      <top style="thin">
        <color auto="1"/>
      </top>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style="medium">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style="medium">
        <color auto="1"/>
      </bottom>
      <diagonal/>
    </border>
    <border>
      <left/>
      <right style="thin">
        <color auto="1"/>
      </right>
      <top/>
      <bottom style="medium">
        <color auto="1"/>
      </bottom>
      <diagonal/>
    </border>
    <border>
      <left style="thin">
        <color rgb="FFB2B2B2"/>
      </left>
      <right style="thin">
        <color rgb="FFB2B2B2"/>
      </right>
      <top style="thin">
        <color rgb="FFB2B2B2"/>
      </top>
      <bottom style="thin">
        <color rgb="FFB2B2B2"/>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thin">
        <color auto="1"/>
      </bottom>
      <diagonal/>
    </border>
  </borders>
  <cellStyleXfs count="5">
    <xf numFmtId="0" fontId="0" fillId="0" borderId="0"/>
    <xf numFmtId="8" fontId="1" fillId="0" borderId="0" applyFont="0" applyFill="0" applyBorder="0" applyAlignment="0" applyProtection="0"/>
    <xf numFmtId="9" fontId="1" fillId="0" borderId="0" applyFont="0" applyFill="0" applyBorder="0" applyAlignment="0" applyProtection="0"/>
    <xf numFmtId="0" fontId="13" fillId="0" borderId="0"/>
    <xf numFmtId="0" fontId="1" fillId="11" borderId="26" applyNumberFormat="0" applyFont="0" applyAlignment="0" applyProtection="0"/>
  </cellStyleXfs>
  <cellXfs count="679">
    <xf numFmtId="0" fontId="0" fillId="0" borderId="0" xfId="0"/>
    <xf numFmtId="0" fontId="3" fillId="4" borderId="0" xfId="0" applyFont="1" applyFill="1" applyProtection="1">
      <protection locked="0"/>
    </xf>
    <xf numFmtId="0" fontId="2" fillId="4" borderId="0" xfId="0" applyFont="1" applyFill="1" applyAlignment="1" applyProtection="1">
      <alignment horizontal="center"/>
      <protection locked="0"/>
    </xf>
    <xf numFmtId="0" fontId="3" fillId="4" borderId="0" xfId="0" applyFont="1" applyFill="1" applyBorder="1" applyAlignment="1" applyProtection="1">
      <alignment horizontal="left"/>
      <protection locked="0"/>
    </xf>
    <xf numFmtId="0" fontId="3" fillId="4" borderId="0" xfId="0" applyFont="1" applyFill="1" applyBorder="1" applyProtection="1">
      <protection locked="0"/>
    </xf>
    <xf numFmtId="0" fontId="8" fillId="4" borderId="0" xfId="0" applyFont="1" applyFill="1" applyProtection="1">
      <protection locked="0"/>
    </xf>
    <xf numFmtId="0" fontId="8" fillId="2" borderId="0" xfId="0" applyFont="1" applyFill="1" applyBorder="1" applyProtection="1">
      <protection locked="0"/>
    </xf>
    <xf numFmtId="9" fontId="8" fillId="4" borderId="7" xfId="2" applyFont="1" applyFill="1" applyBorder="1" applyAlignment="1" applyProtection="1">
      <alignment horizontal="center"/>
      <protection locked="0"/>
    </xf>
    <xf numFmtId="9" fontId="8" fillId="2" borderId="0" xfId="2" applyFont="1" applyFill="1" applyBorder="1" applyProtection="1">
      <protection locked="0"/>
    </xf>
    <xf numFmtId="8" fontId="8" fillId="4" borderId="7" xfId="1" applyFont="1" applyFill="1" applyBorder="1" applyAlignment="1" applyProtection="1">
      <alignment horizontal="center"/>
      <protection locked="0"/>
    </xf>
    <xf numFmtId="0" fontId="8" fillId="3" borderId="0" xfId="0" applyFont="1" applyFill="1" applyBorder="1" applyProtection="1">
      <protection locked="0"/>
    </xf>
    <xf numFmtId="0" fontId="8" fillId="3" borderId="1" xfId="0" applyFont="1" applyFill="1" applyBorder="1" applyAlignment="1" applyProtection="1">
      <protection locked="0"/>
    </xf>
    <xf numFmtId="0" fontId="8" fillId="3" borderId="14" xfId="0" applyFont="1" applyFill="1" applyBorder="1" applyAlignment="1" applyProtection="1">
      <protection locked="0"/>
    </xf>
    <xf numFmtId="9" fontId="8" fillId="4" borderId="6" xfId="2" applyFont="1" applyFill="1" applyBorder="1" applyAlignment="1" applyProtection="1">
      <alignment horizontal="center"/>
      <protection locked="0"/>
    </xf>
    <xf numFmtId="8" fontId="8" fillId="3" borderId="2" xfId="1" applyFont="1" applyFill="1" applyBorder="1" applyAlignment="1" applyProtection="1">
      <alignment horizontal="left"/>
      <protection locked="0"/>
    </xf>
    <xf numFmtId="8" fontId="8" fillId="3" borderId="15" xfId="1" applyFont="1" applyFill="1" applyBorder="1" applyAlignment="1" applyProtection="1">
      <alignment horizontal="left"/>
      <protection locked="0"/>
    </xf>
    <xf numFmtId="0" fontId="7" fillId="3" borderId="7" xfId="0" applyFont="1" applyFill="1" applyBorder="1" applyAlignment="1" applyProtection="1">
      <alignment horizontal="center"/>
    </xf>
    <xf numFmtId="8" fontId="8" fillId="3" borderId="2" xfId="1" applyFont="1" applyFill="1" applyBorder="1" applyProtection="1">
      <protection locked="0"/>
    </xf>
    <xf numFmtId="8" fontId="8" fillId="3" borderId="15" xfId="1" applyFont="1" applyFill="1" applyBorder="1" applyProtection="1">
      <protection locked="0"/>
    </xf>
    <xf numFmtId="8" fontId="8" fillId="2" borderId="5" xfId="1" applyFont="1" applyFill="1" applyBorder="1" applyAlignment="1" applyProtection="1">
      <alignment horizontal="center"/>
      <protection locked="0"/>
    </xf>
    <xf numFmtId="8" fontId="8" fillId="2" borderId="2" xfId="1" applyFont="1" applyFill="1" applyBorder="1" applyAlignment="1" applyProtection="1">
      <alignment horizontal="center"/>
      <protection locked="0"/>
    </xf>
    <xf numFmtId="8" fontId="8" fillId="2" borderId="15" xfId="1" applyFont="1" applyFill="1" applyBorder="1" applyAlignment="1" applyProtection="1">
      <alignment horizontal="center"/>
      <protection locked="0"/>
    </xf>
    <xf numFmtId="164" fontId="8" fillId="5" borderId="7" xfId="2" applyNumberFormat="1" applyFont="1" applyFill="1" applyBorder="1" applyAlignment="1" applyProtection="1">
      <alignment horizontal="center"/>
      <protection hidden="1"/>
    </xf>
    <xf numFmtId="0" fontId="8" fillId="4" borderId="11" xfId="0" applyFont="1" applyFill="1" applyBorder="1" applyProtection="1">
      <protection locked="0"/>
    </xf>
    <xf numFmtId="0" fontId="8" fillId="4" borderId="0" xfId="0" applyFont="1" applyFill="1" applyBorder="1" applyProtection="1">
      <protection locked="0"/>
    </xf>
    <xf numFmtId="0" fontId="8" fillId="4" borderId="13" xfId="0" applyFont="1" applyFill="1" applyBorder="1" applyAlignment="1" applyProtection="1">
      <alignment horizontal="center"/>
      <protection locked="0"/>
    </xf>
    <xf numFmtId="0" fontId="8" fillId="4" borderId="1" xfId="0" applyFont="1" applyFill="1" applyBorder="1" applyProtection="1">
      <protection locked="0"/>
    </xf>
    <xf numFmtId="0" fontId="8" fillId="4" borderId="1" xfId="0" applyFont="1" applyFill="1" applyBorder="1" applyAlignment="1" applyProtection="1">
      <alignment horizontal="center"/>
      <protection locked="0"/>
    </xf>
    <xf numFmtId="0" fontId="9" fillId="3" borderId="15" xfId="0" applyFont="1" applyFill="1" applyBorder="1" applyProtection="1">
      <protection locked="0"/>
    </xf>
    <xf numFmtId="0" fontId="8" fillId="2" borderId="10" xfId="0" applyFont="1" applyFill="1" applyBorder="1" applyAlignment="1" applyProtection="1">
      <alignment horizontal="center"/>
      <protection locked="0"/>
    </xf>
    <xf numFmtId="0" fontId="8" fillId="2" borderId="9" xfId="0" applyFont="1" applyFill="1" applyBorder="1" applyAlignment="1" applyProtection="1">
      <alignment horizontal="center"/>
      <protection locked="0"/>
    </xf>
    <xf numFmtId="0" fontId="8" fillId="2" borderId="12" xfId="0" applyFont="1" applyFill="1" applyBorder="1" applyAlignment="1" applyProtection="1">
      <alignment horizontal="center"/>
      <protection locked="0"/>
    </xf>
    <xf numFmtId="0" fontId="8" fillId="2" borderId="11" xfId="0" applyFont="1" applyFill="1" applyBorder="1" applyAlignment="1" applyProtection="1">
      <alignment horizontal="center"/>
      <protection locked="0"/>
    </xf>
    <xf numFmtId="0" fontId="8" fillId="2" borderId="0" xfId="0" applyFont="1" applyFill="1" applyBorder="1" applyAlignment="1" applyProtection="1">
      <alignment horizontal="center"/>
      <protection locked="0"/>
    </xf>
    <xf numFmtId="0" fontId="8" fillId="2" borderId="13" xfId="0" applyFont="1" applyFill="1" applyBorder="1" applyAlignment="1" applyProtection="1">
      <alignment horizontal="center"/>
      <protection locked="0"/>
    </xf>
    <xf numFmtId="0" fontId="8" fillId="2" borderId="8" xfId="0" applyFont="1" applyFill="1" applyBorder="1" applyAlignment="1" applyProtection="1">
      <alignment horizontal="center"/>
      <protection locked="0"/>
    </xf>
    <xf numFmtId="0" fontId="8" fillId="2" borderId="1" xfId="0" applyFont="1" applyFill="1" applyBorder="1" applyAlignment="1" applyProtection="1">
      <alignment horizontal="center"/>
      <protection locked="0"/>
    </xf>
    <xf numFmtId="0" fontId="8" fillId="2" borderId="14" xfId="0" applyFont="1" applyFill="1" applyBorder="1" applyAlignment="1" applyProtection="1">
      <alignment horizontal="center"/>
      <protection locked="0"/>
    </xf>
    <xf numFmtId="0" fontId="0" fillId="4" borderId="0" xfId="0" applyFill="1" applyProtection="1">
      <protection locked="0"/>
    </xf>
    <xf numFmtId="0" fontId="8" fillId="3" borderId="11" xfId="0" applyFont="1" applyFill="1" applyBorder="1" applyProtection="1">
      <protection locked="0"/>
    </xf>
    <xf numFmtId="0" fontId="8" fillId="3" borderId="8" xfId="0" applyFont="1" applyFill="1" applyBorder="1" applyAlignment="1" applyProtection="1">
      <protection locked="0"/>
    </xf>
    <xf numFmtId="8" fontId="8" fillId="2" borderId="2" xfId="1" applyFont="1" applyFill="1" applyBorder="1" applyProtection="1">
      <protection locked="0"/>
    </xf>
    <xf numFmtId="8" fontId="8" fillId="2" borderId="15" xfId="1" applyFont="1" applyFill="1" applyBorder="1" applyProtection="1">
      <protection locked="0"/>
    </xf>
    <xf numFmtId="9" fontId="8" fillId="0" borderId="7" xfId="2" applyFont="1" applyFill="1" applyBorder="1" applyAlignment="1" applyProtection="1">
      <alignment horizontal="center"/>
      <protection locked="0"/>
    </xf>
    <xf numFmtId="9" fontId="8" fillId="0" borderId="7" xfId="2" applyFont="1" applyFill="1" applyBorder="1" applyAlignment="1" applyProtection="1">
      <alignment horizontal="center"/>
      <protection hidden="1"/>
    </xf>
    <xf numFmtId="8" fontId="8" fillId="0" borderId="7" xfId="1" applyFont="1" applyFill="1" applyBorder="1" applyAlignment="1" applyProtection="1">
      <alignment horizontal="center"/>
      <protection hidden="1"/>
    </xf>
    <xf numFmtId="0" fontId="7" fillId="3" borderId="9" xfId="0" applyFont="1" applyFill="1" applyBorder="1" applyAlignment="1" applyProtection="1">
      <protection locked="0"/>
    </xf>
    <xf numFmtId="0" fontId="7" fillId="3" borderId="12" xfId="0" applyFont="1" applyFill="1" applyBorder="1" applyAlignment="1" applyProtection="1">
      <protection locked="0"/>
    </xf>
    <xf numFmtId="0" fontId="7" fillId="3" borderId="1" xfId="0" applyFont="1" applyFill="1" applyBorder="1" applyAlignment="1" applyProtection="1">
      <protection locked="0"/>
    </xf>
    <xf numFmtId="0" fontId="7" fillId="3" borderId="14" xfId="0" applyFont="1" applyFill="1" applyBorder="1" applyAlignment="1" applyProtection="1">
      <protection locked="0"/>
    </xf>
    <xf numFmtId="0" fontId="8" fillId="2" borderId="0" xfId="0" applyFont="1" applyFill="1" applyBorder="1" applyAlignment="1" applyProtection="1">
      <protection locked="0"/>
    </xf>
    <xf numFmtId="0" fontId="8" fillId="2" borderId="10" xfId="0" applyFont="1" applyFill="1" applyBorder="1" applyAlignment="1" applyProtection="1">
      <protection locked="0"/>
    </xf>
    <xf numFmtId="0" fontId="8" fillId="2" borderId="9" xfId="0" applyFont="1" applyFill="1" applyBorder="1" applyAlignment="1" applyProtection="1">
      <protection locked="0"/>
    </xf>
    <xf numFmtId="0" fontId="8" fillId="2" borderId="12" xfId="0" applyFont="1" applyFill="1" applyBorder="1" applyAlignment="1" applyProtection="1">
      <protection locked="0"/>
    </xf>
    <xf numFmtId="0" fontId="8" fillId="2" borderId="11" xfId="0" applyFont="1" applyFill="1" applyBorder="1" applyAlignment="1" applyProtection="1">
      <protection locked="0"/>
    </xf>
    <xf numFmtId="0" fontId="8" fillId="2" borderId="13" xfId="0" applyFont="1" applyFill="1" applyBorder="1" applyAlignment="1" applyProtection="1">
      <protection locked="0"/>
    </xf>
    <xf numFmtId="0" fontId="8" fillId="2" borderId="8" xfId="0" applyFont="1" applyFill="1" applyBorder="1" applyAlignment="1" applyProtection="1">
      <protection locked="0"/>
    </xf>
    <xf numFmtId="0" fontId="8" fillId="2" borderId="1" xfId="0" applyFont="1" applyFill="1" applyBorder="1" applyAlignment="1" applyProtection="1">
      <protection locked="0"/>
    </xf>
    <xf numFmtId="0" fontId="8" fillId="2" borderId="14" xfId="0" applyFont="1" applyFill="1" applyBorder="1" applyAlignment="1" applyProtection="1">
      <protection locked="0"/>
    </xf>
    <xf numFmtId="0" fontId="8" fillId="4" borderId="13" xfId="0" applyFont="1" applyFill="1" applyBorder="1" applyProtection="1">
      <protection locked="0"/>
    </xf>
    <xf numFmtId="44" fontId="8" fillId="5" borderId="7" xfId="1" applyNumberFormat="1" applyFont="1" applyFill="1" applyBorder="1" applyAlignment="1" applyProtection="1">
      <protection hidden="1"/>
    </xf>
    <xf numFmtId="0" fontId="8" fillId="6" borderId="0" xfId="0" applyFont="1" applyFill="1" applyBorder="1" applyProtection="1">
      <protection locked="0"/>
    </xf>
    <xf numFmtId="0" fontId="8" fillId="4" borderId="7" xfId="0" applyFont="1" applyFill="1" applyBorder="1" applyAlignment="1" applyProtection="1">
      <alignment horizontal="center"/>
      <protection locked="0"/>
    </xf>
    <xf numFmtId="0" fontId="0" fillId="7" borderId="0" xfId="0" applyFill="1" applyBorder="1" applyProtection="1">
      <protection locked="0"/>
    </xf>
    <xf numFmtId="0" fontId="0" fillId="4" borderId="0" xfId="0" applyFill="1" applyBorder="1" applyProtection="1">
      <protection locked="0"/>
    </xf>
    <xf numFmtId="0" fontId="15" fillId="4" borderId="0" xfId="0" applyFont="1" applyFill="1" applyAlignment="1" applyProtection="1">
      <alignment wrapText="1"/>
      <protection locked="0"/>
    </xf>
    <xf numFmtId="0" fontId="17" fillId="4" borderId="0" xfId="0" applyFont="1" applyFill="1" applyProtection="1">
      <protection locked="0"/>
    </xf>
    <xf numFmtId="0" fontId="20" fillId="4" borderId="0" xfId="0" applyFont="1" applyFill="1" applyProtection="1">
      <protection locked="0"/>
    </xf>
    <xf numFmtId="0" fontId="19" fillId="4" borderId="0" xfId="0" applyFont="1" applyFill="1" applyProtection="1">
      <protection locked="0"/>
    </xf>
    <xf numFmtId="0" fontId="10" fillId="3" borderId="5" xfId="0" applyFont="1" applyFill="1" applyBorder="1" applyAlignment="1" applyProtection="1">
      <alignment horizontal="right"/>
    </xf>
    <xf numFmtId="9" fontId="0" fillId="4" borderId="0" xfId="0" applyNumberFormat="1" applyFill="1" applyProtection="1">
      <protection locked="0"/>
    </xf>
    <xf numFmtId="0" fontId="17" fillId="4" borderId="0" xfId="0" applyFont="1" applyFill="1" applyAlignment="1" applyProtection="1">
      <alignment horizontal="left" vertical="center" wrapText="1"/>
      <protection locked="0"/>
    </xf>
    <xf numFmtId="9" fontId="12" fillId="9" borderId="7" xfId="3" applyNumberFormat="1" applyFont="1" applyFill="1" applyBorder="1" applyAlignment="1" applyProtection="1">
      <alignment horizontal="center" vertical="center" wrapText="1"/>
      <protection hidden="1"/>
    </xf>
    <xf numFmtId="0" fontId="0" fillId="7" borderId="11" xfId="0" applyFill="1" applyBorder="1" applyProtection="1">
      <protection locked="0"/>
    </xf>
    <xf numFmtId="0" fontId="0" fillId="7" borderId="13" xfId="0" applyFill="1" applyBorder="1" applyProtection="1">
      <protection locked="0"/>
    </xf>
    <xf numFmtId="0" fontId="0" fillId="7" borderId="1" xfId="0" applyFill="1" applyBorder="1" applyProtection="1">
      <protection locked="0"/>
    </xf>
    <xf numFmtId="0" fontId="0" fillId="4" borderId="11" xfId="0" applyFill="1" applyBorder="1" applyProtection="1">
      <protection locked="0"/>
    </xf>
    <xf numFmtId="0" fontId="0" fillId="4" borderId="13" xfId="0" applyFill="1" applyBorder="1" applyProtection="1">
      <protection locked="0"/>
    </xf>
    <xf numFmtId="0" fontId="8" fillId="4" borderId="5" xfId="0" applyFont="1" applyFill="1" applyBorder="1" applyAlignment="1" applyProtection="1">
      <alignment horizontal="center"/>
      <protection locked="0"/>
    </xf>
    <xf numFmtId="0" fontId="8" fillId="2" borderId="5" xfId="0" applyFont="1" applyFill="1" applyBorder="1" applyAlignment="1" applyProtection="1">
      <alignment horizontal="center"/>
      <protection locked="0"/>
    </xf>
    <xf numFmtId="0" fontId="7" fillId="3" borderId="5" xfId="0" applyFont="1" applyFill="1" applyBorder="1" applyAlignment="1" applyProtection="1">
      <alignment horizontal="center"/>
    </xf>
    <xf numFmtId="164" fontId="8" fillId="5" borderId="5" xfId="2" applyNumberFormat="1" applyFont="1" applyFill="1" applyBorder="1" applyAlignment="1" applyProtection="1">
      <alignment horizontal="center"/>
      <protection hidden="1"/>
    </xf>
    <xf numFmtId="0" fontId="8" fillId="2" borderId="5" xfId="0" applyFont="1" applyFill="1" applyBorder="1" applyProtection="1">
      <protection locked="0"/>
    </xf>
    <xf numFmtId="166" fontId="8" fillId="4" borderId="5" xfId="2" applyNumberFormat="1" applyFont="1" applyFill="1" applyBorder="1" applyAlignment="1" applyProtection="1">
      <alignment horizontal="center"/>
      <protection locked="0"/>
    </xf>
    <xf numFmtId="1" fontId="8" fillId="4" borderId="8" xfId="2" applyNumberFormat="1" applyFont="1" applyFill="1" applyBorder="1" applyAlignment="1" applyProtection="1">
      <alignment horizontal="center"/>
      <protection locked="0"/>
    </xf>
    <xf numFmtId="1" fontId="8" fillId="4" borderId="5" xfId="2" applyNumberFormat="1" applyFont="1" applyFill="1" applyBorder="1" applyAlignment="1" applyProtection="1">
      <alignment horizontal="center"/>
      <protection locked="0"/>
    </xf>
    <xf numFmtId="0" fontId="8" fillId="2" borderId="1" xfId="0" applyFont="1" applyFill="1" applyBorder="1" applyProtection="1">
      <protection locked="0"/>
    </xf>
    <xf numFmtId="0" fontId="8" fillId="0" borderId="5" xfId="0" applyFont="1" applyFill="1" applyBorder="1" applyAlignment="1" applyProtection="1">
      <alignment horizontal="center"/>
      <protection locked="0"/>
    </xf>
    <xf numFmtId="8" fontId="8" fillId="2" borderId="5" xfId="1" applyFont="1" applyFill="1" applyBorder="1" applyProtection="1">
      <protection locked="0"/>
    </xf>
    <xf numFmtId="0" fontId="5" fillId="2" borderId="11" xfId="0" applyFont="1" applyFill="1" applyBorder="1" applyProtection="1">
      <protection locked="0"/>
    </xf>
    <xf numFmtId="0" fontId="8" fillId="2" borderId="13" xfId="0" applyFont="1" applyFill="1" applyBorder="1" applyProtection="1">
      <protection locked="0"/>
    </xf>
    <xf numFmtId="0" fontId="8" fillId="2" borderId="14" xfId="0" applyFont="1" applyFill="1" applyBorder="1" applyProtection="1">
      <protection locked="0"/>
    </xf>
    <xf numFmtId="166" fontId="8" fillId="4" borderId="5" xfId="0" applyNumberFormat="1" applyFont="1" applyFill="1" applyBorder="1" applyAlignment="1" applyProtection="1">
      <alignment horizontal="center"/>
      <protection locked="0"/>
    </xf>
    <xf numFmtId="1" fontId="8" fillId="4" borderId="5" xfId="0" applyNumberFormat="1" applyFont="1" applyFill="1" applyBorder="1" applyAlignment="1" applyProtection="1">
      <alignment horizontal="center"/>
      <protection locked="0"/>
    </xf>
    <xf numFmtId="0" fontId="7" fillId="3" borderId="8" xfId="0" applyFont="1" applyFill="1" applyBorder="1" applyAlignment="1" applyProtection="1">
      <alignment horizontal="center"/>
    </xf>
    <xf numFmtId="164" fontId="11" fillId="2" borderId="10" xfId="2" applyNumberFormat="1" applyFont="1" applyFill="1" applyBorder="1" applyAlignment="1" applyProtection="1">
      <alignment horizontal="center"/>
    </xf>
    <xf numFmtId="164" fontId="11" fillId="2" borderId="0" xfId="2" applyNumberFormat="1" applyFont="1" applyFill="1" applyBorder="1" applyAlignment="1" applyProtection="1">
      <alignment horizontal="center"/>
    </xf>
    <xf numFmtId="164" fontId="11" fillId="2" borderId="9" xfId="2" applyNumberFormat="1" applyFont="1" applyFill="1" applyBorder="1" applyAlignment="1" applyProtection="1">
      <alignment horizontal="center"/>
    </xf>
    <xf numFmtId="164" fontId="11" fillId="2" borderId="12" xfId="2" applyNumberFormat="1" applyFont="1" applyFill="1" applyBorder="1" applyAlignment="1" applyProtection="1">
      <alignment horizontal="center"/>
    </xf>
    <xf numFmtId="164" fontId="11" fillId="2" borderId="11" xfId="2" applyNumberFormat="1" applyFont="1" applyFill="1" applyBorder="1" applyAlignment="1" applyProtection="1">
      <alignment horizontal="center"/>
    </xf>
    <xf numFmtId="164" fontId="11" fillId="2" borderId="13" xfId="2" applyNumberFormat="1" applyFont="1" applyFill="1" applyBorder="1" applyAlignment="1" applyProtection="1">
      <alignment horizontal="center"/>
    </xf>
    <xf numFmtId="164" fontId="11" fillId="2" borderId="8" xfId="2" applyNumberFormat="1" applyFont="1" applyFill="1" applyBorder="1" applyAlignment="1" applyProtection="1">
      <alignment horizontal="center"/>
    </xf>
    <xf numFmtId="164" fontId="11" fillId="2" borderId="1" xfId="2" applyNumberFormat="1" applyFont="1" applyFill="1" applyBorder="1" applyAlignment="1" applyProtection="1">
      <alignment horizontal="center"/>
    </xf>
    <xf numFmtId="164" fontId="11" fillId="2" borderId="14" xfId="2" applyNumberFormat="1" applyFont="1" applyFill="1" applyBorder="1" applyAlignment="1" applyProtection="1">
      <alignment horizontal="center"/>
    </xf>
    <xf numFmtId="0" fontId="8" fillId="4" borderId="5" xfId="0" applyFont="1" applyFill="1" applyBorder="1" applyAlignment="1" applyProtection="1">
      <protection hidden="1"/>
    </xf>
    <xf numFmtId="0" fontId="8" fillId="4" borderId="5" xfId="0" applyFont="1" applyFill="1" applyBorder="1" applyAlignment="1" applyProtection="1">
      <protection locked="0"/>
    </xf>
    <xf numFmtId="1" fontId="8" fillId="0" borderId="7" xfId="0" applyNumberFormat="1" applyFont="1" applyFill="1" applyBorder="1" applyAlignment="1" applyProtection="1">
      <alignment horizontal="center"/>
      <protection hidden="1"/>
    </xf>
    <xf numFmtId="167" fontId="5" fillId="9" borderId="7" xfId="3" applyNumberFormat="1" applyFont="1" applyFill="1" applyBorder="1" applyAlignment="1" applyProtection="1">
      <alignment horizontal="center" vertical="center"/>
      <protection locked="0"/>
    </xf>
    <xf numFmtId="8" fontId="8" fillId="5" borderId="2" xfId="0" applyNumberFormat="1" applyFont="1" applyFill="1" applyBorder="1" applyAlignment="1" applyProtection="1">
      <alignment horizontal="center"/>
      <protection hidden="1"/>
    </xf>
    <xf numFmtId="0" fontId="8" fillId="5" borderId="2" xfId="0" applyFont="1" applyFill="1" applyBorder="1" applyAlignment="1" applyProtection="1">
      <alignment horizontal="center"/>
      <protection hidden="1"/>
    </xf>
    <xf numFmtId="8" fontId="7" fillId="3" borderId="10" xfId="1" applyFont="1" applyFill="1" applyBorder="1" applyAlignment="1" applyProtection="1">
      <alignment horizontal="center"/>
      <protection locked="0"/>
    </xf>
    <xf numFmtId="8" fontId="8" fillId="2" borderId="0" xfId="1" applyFont="1" applyFill="1" applyBorder="1" applyAlignment="1" applyProtection="1">
      <alignment horizontal="center"/>
      <protection locked="0"/>
    </xf>
    <xf numFmtId="8" fontId="8" fillId="2" borderId="10" xfId="1" applyFont="1" applyFill="1" applyBorder="1" applyAlignment="1" applyProtection="1">
      <alignment horizontal="center"/>
      <protection locked="0"/>
    </xf>
    <xf numFmtId="8" fontId="8" fillId="2" borderId="9" xfId="1" applyFont="1" applyFill="1" applyBorder="1" applyAlignment="1" applyProtection="1">
      <alignment horizontal="center"/>
      <protection locked="0"/>
    </xf>
    <xf numFmtId="8" fontId="8" fillId="2" borderId="12" xfId="1" applyFont="1" applyFill="1" applyBorder="1" applyAlignment="1" applyProtection="1">
      <alignment horizontal="center"/>
      <protection locked="0"/>
    </xf>
    <xf numFmtId="8" fontId="8" fillId="2" borderId="11" xfId="1" applyFont="1" applyFill="1" applyBorder="1" applyAlignment="1" applyProtection="1">
      <alignment horizontal="center"/>
      <protection locked="0"/>
    </xf>
    <xf numFmtId="8" fontId="8" fillId="2" borderId="13" xfId="1" applyFont="1" applyFill="1" applyBorder="1" applyAlignment="1" applyProtection="1">
      <alignment horizontal="center"/>
      <protection locked="0"/>
    </xf>
    <xf numFmtId="0" fontId="8" fillId="4" borderId="0" xfId="0" applyFont="1" applyFill="1" applyBorder="1" applyAlignment="1" applyProtection="1">
      <alignment horizontal="center"/>
      <protection locked="0"/>
    </xf>
    <xf numFmtId="8" fontId="8" fillId="4" borderId="5" xfId="1" applyFont="1" applyFill="1" applyBorder="1" applyAlignment="1" applyProtection="1">
      <alignment horizontal="center"/>
      <protection locked="0"/>
    </xf>
    <xf numFmtId="0" fontId="8" fillId="2" borderId="0" xfId="0" applyFont="1" applyFill="1" applyBorder="1" applyAlignment="1" applyProtection="1">
      <alignment horizontal="right"/>
      <protection locked="0"/>
    </xf>
    <xf numFmtId="0" fontId="8" fillId="2" borderId="10" xfId="0" applyFont="1" applyFill="1" applyBorder="1" applyProtection="1">
      <protection locked="0"/>
    </xf>
    <xf numFmtId="0" fontId="8" fillId="2" borderId="11" xfId="0" applyFont="1" applyFill="1" applyBorder="1" applyProtection="1">
      <protection locked="0"/>
    </xf>
    <xf numFmtId="0" fontId="8" fillId="2" borderId="8" xfId="0" applyFont="1" applyFill="1" applyBorder="1" applyProtection="1">
      <protection locked="0"/>
    </xf>
    <xf numFmtId="0" fontId="8" fillId="2" borderId="11" xfId="0" applyFont="1" applyFill="1" applyBorder="1" applyAlignment="1" applyProtection="1">
      <alignment horizontal="right"/>
      <protection locked="0"/>
    </xf>
    <xf numFmtId="0" fontId="8" fillId="0" borderId="7" xfId="0" applyFont="1" applyFill="1" applyBorder="1" applyAlignment="1" applyProtection="1">
      <alignment horizontal="center"/>
      <protection hidden="1"/>
    </xf>
    <xf numFmtId="8" fontId="8" fillId="2" borderId="2" xfId="1" applyFont="1" applyFill="1" applyBorder="1" applyAlignment="1" applyProtection="1">
      <alignment horizontal="center"/>
      <protection hidden="1"/>
    </xf>
    <xf numFmtId="8" fontId="8" fillId="2" borderId="15" xfId="1" applyFont="1" applyFill="1" applyBorder="1" applyAlignment="1" applyProtection="1">
      <alignment horizontal="center"/>
      <protection hidden="1"/>
    </xf>
    <xf numFmtId="8" fontId="8" fillId="2" borderId="5" xfId="1" applyFont="1" applyFill="1" applyBorder="1" applyAlignment="1" applyProtection="1">
      <alignment horizontal="center"/>
      <protection hidden="1"/>
    </xf>
    <xf numFmtId="0" fontId="8" fillId="2" borderId="7" xfId="0" applyFont="1" applyFill="1" applyBorder="1" applyProtection="1">
      <protection locked="0"/>
    </xf>
    <xf numFmtId="8" fontId="8" fillId="0" borderId="5" xfId="1" applyFont="1" applyFill="1" applyBorder="1" applyAlignment="1" applyProtection="1">
      <alignment horizontal="center"/>
      <protection locked="0"/>
    </xf>
    <xf numFmtId="0" fontId="8" fillId="6" borderId="0" xfId="0" applyFont="1" applyFill="1" applyBorder="1" applyAlignment="1" applyProtection="1">
      <alignment horizontal="right"/>
      <protection locked="0"/>
    </xf>
    <xf numFmtId="0" fontId="8" fillId="6" borderId="11" xfId="0" applyFont="1" applyFill="1" applyBorder="1" applyAlignment="1" applyProtection="1">
      <alignment horizontal="right"/>
      <protection locked="0"/>
    </xf>
    <xf numFmtId="1" fontId="8" fillId="2" borderId="0" xfId="0" applyNumberFormat="1" applyFont="1" applyFill="1" applyBorder="1" applyAlignment="1" applyProtection="1">
      <alignment horizontal="center"/>
      <protection hidden="1"/>
    </xf>
    <xf numFmtId="1" fontId="8" fillId="2" borderId="0" xfId="0" applyNumberFormat="1" applyFont="1" applyFill="1" applyBorder="1" applyAlignment="1" applyProtection="1">
      <protection hidden="1"/>
    </xf>
    <xf numFmtId="164" fontId="11" fillId="2" borderId="11" xfId="2" applyNumberFormat="1" applyFont="1" applyFill="1" applyBorder="1" applyAlignment="1" applyProtection="1">
      <alignment horizontal="center"/>
      <protection locked="0"/>
    </xf>
    <xf numFmtId="164" fontId="11" fillId="2" borderId="0" xfId="2" applyNumberFormat="1" applyFont="1" applyFill="1" applyBorder="1" applyAlignment="1" applyProtection="1">
      <alignment horizontal="center"/>
      <protection locked="0"/>
    </xf>
    <xf numFmtId="164" fontId="11" fillId="2" borderId="13" xfId="2" applyNumberFormat="1" applyFont="1" applyFill="1" applyBorder="1" applyAlignment="1" applyProtection="1">
      <alignment horizontal="center"/>
      <protection locked="0"/>
    </xf>
    <xf numFmtId="164" fontId="11" fillId="2" borderId="8" xfId="2" applyNumberFormat="1" applyFont="1" applyFill="1" applyBorder="1" applyAlignment="1" applyProtection="1">
      <alignment horizontal="center"/>
      <protection locked="0"/>
    </xf>
    <xf numFmtId="164" fontId="11" fillId="2" borderId="1" xfId="2" applyNumberFormat="1" applyFont="1" applyFill="1" applyBorder="1" applyAlignment="1" applyProtection="1">
      <alignment horizontal="center"/>
      <protection locked="0"/>
    </xf>
    <xf numFmtId="164" fontId="11" fillId="2" borderId="14" xfId="2" applyNumberFormat="1" applyFont="1" applyFill="1" applyBorder="1" applyAlignment="1" applyProtection="1">
      <alignment horizontal="center"/>
      <protection locked="0"/>
    </xf>
    <xf numFmtId="0" fontId="7" fillId="3" borderId="8" xfId="0" applyFont="1" applyFill="1" applyBorder="1" applyAlignment="1" applyProtection="1">
      <alignment horizontal="center"/>
      <protection locked="0"/>
    </xf>
    <xf numFmtId="0" fontId="8" fillId="2" borderId="0" xfId="0" applyFont="1" applyFill="1" applyBorder="1" applyProtection="1">
      <protection hidden="1"/>
    </xf>
    <xf numFmtId="164" fontId="11" fillId="4" borderId="5" xfId="2" applyNumberFormat="1" applyFont="1" applyFill="1" applyBorder="1" applyAlignment="1" applyProtection="1">
      <alignment horizontal="center"/>
      <protection hidden="1"/>
    </xf>
    <xf numFmtId="0" fontId="8" fillId="6" borderId="0" xfId="0" applyFont="1" applyFill="1" applyBorder="1" applyProtection="1">
      <protection hidden="1"/>
    </xf>
    <xf numFmtId="10" fontId="8" fillId="0" borderId="7" xfId="2" applyNumberFormat="1" applyFont="1" applyFill="1" applyBorder="1" applyAlignment="1" applyProtection="1">
      <alignment horizontal="center"/>
      <protection hidden="1"/>
    </xf>
    <xf numFmtId="0" fontId="0" fillId="4" borderId="0" xfId="0" applyFill="1" applyProtection="1">
      <protection hidden="1"/>
    </xf>
    <xf numFmtId="0" fontId="8" fillId="2" borderId="0" xfId="0" applyFont="1" applyFill="1" applyBorder="1" applyAlignment="1" applyProtection="1">
      <alignment horizontal="right"/>
      <protection hidden="1"/>
    </xf>
    <xf numFmtId="9" fontId="8" fillId="2" borderId="0" xfId="2" applyFont="1" applyFill="1" applyBorder="1" applyProtection="1">
      <protection hidden="1"/>
    </xf>
    <xf numFmtId="0" fontId="8" fillId="4" borderId="0" xfId="0" applyFont="1" applyFill="1" applyProtection="1">
      <protection hidden="1"/>
    </xf>
    <xf numFmtId="0" fontId="7" fillId="3" borderId="11" xfId="0" applyFont="1" applyFill="1" applyBorder="1" applyProtection="1">
      <protection hidden="1"/>
    </xf>
    <xf numFmtId="0" fontId="7" fillId="3" borderId="0" xfId="0" applyFont="1" applyFill="1" applyBorder="1" applyProtection="1">
      <protection hidden="1"/>
    </xf>
    <xf numFmtId="0" fontId="7" fillId="3" borderId="8" xfId="0" applyFont="1" applyFill="1" applyBorder="1" applyAlignment="1" applyProtection="1">
      <protection hidden="1"/>
    </xf>
    <xf numFmtId="0" fontId="7" fillId="3" borderId="1" xfId="0" applyFont="1" applyFill="1" applyBorder="1" applyAlignment="1" applyProtection="1">
      <protection hidden="1"/>
    </xf>
    <xf numFmtId="0" fontId="7" fillId="3" borderId="14" xfId="0" applyFont="1" applyFill="1" applyBorder="1" applyAlignment="1" applyProtection="1">
      <protection hidden="1"/>
    </xf>
    <xf numFmtId="9" fontId="8" fillId="2" borderId="10" xfId="2" applyFont="1" applyFill="1" applyBorder="1" applyProtection="1">
      <protection hidden="1"/>
    </xf>
    <xf numFmtId="9" fontId="8" fillId="2" borderId="9" xfId="2" applyFont="1" applyFill="1" applyBorder="1" applyProtection="1">
      <protection hidden="1"/>
    </xf>
    <xf numFmtId="9" fontId="8" fillId="2" borderId="12" xfId="2" applyFont="1" applyFill="1" applyBorder="1" applyProtection="1">
      <protection hidden="1"/>
    </xf>
    <xf numFmtId="9" fontId="8" fillId="2" borderId="11" xfId="2" applyFont="1" applyFill="1" applyBorder="1" applyProtection="1">
      <protection hidden="1"/>
    </xf>
    <xf numFmtId="9" fontId="8" fillId="2" borderId="13" xfId="2" applyFont="1" applyFill="1" applyBorder="1" applyProtection="1">
      <protection hidden="1"/>
    </xf>
    <xf numFmtId="8" fontId="7" fillId="3" borderId="2" xfId="1" applyFont="1" applyFill="1" applyBorder="1" applyAlignment="1" applyProtection="1">
      <alignment horizontal="left"/>
      <protection hidden="1"/>
    </xf>
    <xf numFmtId="8" fontId="7" fillId="3" borderId="15" xfId="1" applyFont="1" applyFill="1" applyBorder="1" applyAlignment="1" applyProtection="1">
      <alignment horizontal="left"/>
      <protection hidden="1"/>
    </xf>
    <xf numFmtId="0" fontId="8" fillId="2" borderId="9" xfId="0" applyFont="1" applyFill="1" applyBorder="1" applyProtection="1">
      <protection hidden="1"/>
    </xf>
    <xf numFmtId="0" fontId="8" fillId="2" borderId="12" xfId="0" applyFont="1" applyFill="1" applyBorder="1" applyProtection="1">
      <protection hidden="1"/>
    </xf>
    <xf numFmtId="0" fontId="8" fillId="2" borderId="11" xfId="0" applyFont="1" applyFill="1" applyBorder="1" applyProtection="1">
      <protection hidden="1"/>
    </xf>
    <xf numFmtId="0" fontId="8" fillId="2" borderId="13" xfId="0" applyFont="1" applyFill="1" applyBorder="1" applyProtection="1">
      <protection hidden="1"/>
    </xf>
    <xf numFmtId="0" fontId="8" fillId="2" borderId="1" xfId="0" applyFont="1" applyFill="1" applyBorder="1" applyProtection="1">
      <protection hidden="1"/>
    </xf>
    <xf numFmtId="0" fontId="8" fillId="2" borderId="14" xfId="0" applyFont="1" applyFill="1" applyBorder="1" applyProtection="1">
      <protection hidden="1"/>
    </xf>
    <xf numFmtId="0" fontId="7" fillId="3" borderId="6" xfId="0" applyFont="1" applyFill="1" applyBorder="1" applyAlignment="1" applyProtection="1">
      <alignment horizontal="center"/>
      <protection hidden="1"/>
    </xf>
    <xf numFmtId="164" fontId="11" fillId="2" borderId="11" xfId="2" applyNumberFormat="1" applyFont="1" applyFill="1" applyBorder="1" applyAlignment="1" applyProtection="1">
      <alignment horizontal="center"/>
      <protection hidden="1"/>
    </xf>
    <xf numFmtId="164" fontId="11" fillId="2" borderId="0" xfId="2" applyNumberFormat="1" applyFont="1" applyFill="1" applyBorder="1" applyAlignment="1" applyProtection="1">
      <alignment horizontal="center"/>
      <protection hidden="1"/>
    </xf>
    <xf numFmtId="164" fontId="11" fillId="2" borderId="13" xfId="2" applyNumberFormat="1" applyFont="1" applyFill="1" applyBorder="1" applyAlignment="1" applyProtection="1">
      <alignment horizontal="center"/>
      <protection hidden="1"/>
    </xf>
    <xf numFmtId="164" fontId="11" fillId="2" borderId="8" xfId="2" applyNumberFormat="1" applyFont="1" applyFill="1" applyBorder="1" applyAlignment="1" applyProtection="1">
      <alignment horizontal="center"/>
      <protection hidden="1"/>
    </xf>
    <xf numFmtId="164" fontId="11" fillId="2" borderId="1" xfId="2" applyNumberFormat="1" applyFont="1" applyFill="1" applyBorder="1" applyAlignment="1" applyProtection="1">
      <alignment horizontal="center"/>
      <protection hidden="1"/>
    </xf>
    <xf numFmtId="164" fontId="11" fillId="2" borderId="14" xfId="2" applyNumberFormat="1" applyFont="1" applyFill="1" applyBorder="1" applyAlignment="1" applyProtection="1">
      <alignment horizontal="center"/>
      <protection hidden="1"/>
    </xf>
    <xf numFmtId="0" fontId="5" fillId="2" borderId="5" xfId="0" applyFont="1" applyFill="1" applyBorder="1" applyAlignment="1" applyProtection="1">
      <alignment horizontal="left"/>
      <protection hidden="1"/>
    </xf>
    <xf numFmtId="0" fontId="5" fillId="2" borderId="2" xfId="0" applyFont="1" applyFill="1" applyBorder="1" applyAlignment="1" applyProtection="1">
      <alignment horizontal="left"/>
      <protection hidden="1"/>
    </xf>
    <xf numFmtId="0" fontId="8" fillId="2" borderId="2" xfId="0" applyFont="1" applyFill="1" applyBorder="1" applyProtection="1">
      <protection hidden="1"/>
    </xf>
    <xf numFmtId="0" fontId="8" fillId="2" borderId="15" xfId="0" applyFont="1" applyFill="1" applyBorder="1" applyProtection="1">
      <protection hidden="1"/>
    </xf>
    <xf numFmtId="0" fontId="8" fillId="2" borderId="5" xfId="0" applyFont="1" applyFill="1" applyBorder="1" applyProtection="1">
      <protection hidden="1"/>
    </xf>
    <xf numFmtId="0" fontId="8" fillId="4" borderId="0" xfId="0" applyFont="1" applyFill="1" applyBorder="1" applyProtection="1">
      <protection hidden="1"/>
    </xf>
    <xf numFmtId="8" fontId="8" fillId="4" borderId="0" xfId="1" applyFont="1" applyFill="1" applyBorder="1" applyProtection="1">
      <protection hidden="1"/>
    </xf>
    <xf numFmtId="0" fontId="8" fillId="2" borderId="11" xfId="0" applyFont="1" applyFill="1" applyBorder="1" applyAlignment="1" applyProtection="1">
      <alignment horizontal="right"/>
      <protection hidden="1"/>
    </xf>
    <xf numFmtId="9" fontId="8" fillId="5" borderId="7" xfId="2" applyFont="1" applyFill="1" applyBorder="1" applyAlignment="1" applyProtection="1">
      <alignment horizontal="center"/>
      <protection hidden="1"/>
    </xf>
    <xf numFmtId="8" fontId="8" fillId="5" borderId="7" xfId="1" applyFont="1" applyFill="1" applyBorder="1" applyAlignment="1" applyProtection="1">
      <alignment horizontal="center"/>
      <protection hidden="1"/>
    </xf>
    <xf numFmtId="8" fontId="8" fillId="5" borderId="7" xfId="1" applyFont="1" applyFill="1" applyBorder="1" applyProtection="1">
      <protection hidden="1"/>
    </xf>
    <xf numFmtId="0" fontId="5" fillId="2" borderId="11" xfId="0" applyFont="1" applyFill="1" applyBorder="1" applyAlignment="1" applyProtection="1">
      <alignment horizontal="left"/>
      <protection locked="0"/>
    </xf>
    <xf numFmtId="0" fontId="8" fillId="2" borderId="9" xfId="0" applyFont="1" applyFill="1" applyBorder="1" applyProtection="1">
      <protection locked="0"/>
    </xf>
    <xf numFmtId="0" fontId="8" fillId="2" borderId="12" xfId="0" applyFont="1" applyFill="1" applyBorder="1" applyProtection="1">
      <protection locked="0"/>
    </xf>
    <xf numFmtId="0" fontId="8" fillId="2" borderId="8" xfId="0" applyFont="1" applyFill="1" applyBorder="1" applyAlignment="1" applyProtection="1">
      <alignment horizontal="right"/>
      <protection locked="0"/>
    </xf>
    <xf numFmtId="8" fontId="8" fillId="2" borderId="1" xfId="1" applyFont="1" applyFill="1" applyBorder="1" applyProtection="1">
      <protection locked="0"/>
    </xf>
    <xf numFmtId="0" fontId="5" fillId="2" borderId="11" xfId="0" applyFont="1" applyFill="1" applyBorder="1" applyProtection="1">
      <protection hidden="1"/>
    </xf>
    <xf numFmtId="0" fontId="8" fillId="6" borderId="11" xfId="0" applyFont="1" applyFill="1" applyBorder="1" applyProtection="1">
      <protection hidden="1"/>
    </xf>
    <xf numFmtId="0" fontId="8" fillId="6" borderId="13" xfId="0" applyFont="1" applyFill="1" applyBorder="1" applyProtection="1">
      <protection hidden="1"/>
    </xf>
    <xf numFmtId="0" fontId="5" fillId="6" borderId="11" xfId="0" applyFont="1" applyFill="1" applyBorder="1" applyProtection="1">
      <protection hidden="1"/>
    </xf>
    <xf numFmtId="0" fontId="5" fillId="6" borderId="11" xfId="0" applyFont="1" applyFill="1" applyBorder="1" applyProtection="1">
      <protection locked="0"/>
    </xf>
    <xf numFmtId="0" fontId="8" fillId="6" borderId="13" xfId="0" applyFont="1" applyFill="1" applyBorder="1" applyProtection="1">
      <protection locked="0"/>
    </xf>
    <xf numFmtId="0" fontId="8" fillId="6" borderId="11" xfId="0" applyFont="1" applyFill="1" applyBorder="1" applyProtection="1">
      <protection locked="0"/>
    </xf>
    <xf numFmtId="0" fontId="8" fillId="6" borderId="8" xfId="0" applyFont="1" applyFill="1" applyBorder="1" applyAlignment="1" applyProtection="1">
      <alignment horizontal="right"/>
      <protection locked="0"/>
    </xf>
    <xf numFmtId="8" fontId="8" fillId="6" borderId="1" xfId="1" applyFont="1" applyFill="1" applyBorder="1" applyProtection="1">
      <protection locked="0"/>
    </xf>
    <xf numFmtId="0" fontId="8" fillId="6" borderId="1" xfId="0" applyFont="1" applyFill="1" applyBorder="1" applyProtection="1">
      <protection locked="0"/>
    </xf>
    <xf numFmtId="0" fontId="8" fillId="6" borderId="14" xfId="0" applyFont="1" applyFill="1" applyBorder="1" applyProtection="1">
      <protection locked="0"/>
    </xf>
    <xf numFmtId="0" fontId="8" fillId="2" borderId="8" xfId="0" applyFont="1" applyFill="1" applyBorder="1" applyAlignment="1" applyProtection="1">
      <alignment horizontal="right"/>
      <protection hidden="1"/>
    </xf>
    <xf numFmtId="8" fontId="8" fillId="2" borderId="1" xfId="1" applyFont="1" applyFill="1" applyBorder="1" applyProtection="1">
      <protection hidden="1"/>
    </xf>
    <xf numFmtId="0" fontId="8" fillId="4" borderId="11" xfId="0" applyFont="1" applyFill="1" applyBorder="1" applyProtection="1">
      <protection hidden="1"/>
    </xf>
    <xf numFmtId="0" fontId="8" fillId="4" borderId="13" xfId="0" applyFont="1" applyFill="1" applyBorder="1" applyProtection="1">
      <protection hidden="1"/>
    </xf>
    <xf numFmtId="44" fontId="8" fillId="5" borderId="5" xfId="1" applyNumberFormat="1" applyFont="1" applyFill="1" applyBorder="1" applyAlignment="1" applyProtection="1">
      <alignment horizontal="left"/>
      <protection hidden="1"/>
    </xf>
    <xf numFmtId="164" fontId="8" fillId="5" borderId="22" xfId="2" applyNumberFormat="1" applyFont="1" applyFill="1" applyBorder="1" applyAlignment="1" applyProtection="1">
      <alignment horizontal="center"/>
      <protection hidden="1"/>
    </xf>
    <xf numFmtId="164" fontId="8" fillId="5" borderId="10" xfId="2" applyNumberFormat="1" applyFont="1" applyFill="1" applyBorder="1" applyAlignment="1" applyProtection="1">
      <alignment horizontal="center"/>
      <protection hidden="1"/>
    </xf>
    <xf numFmtId="0" fontId="8" fillId="2" borderId="2" xfId="0" applyFont="1" applyFill="1" applyBorder="1" applyProtection="1">
      <protection locked="0"/>
    </xf>
    <xf numFmtId="0" fontId="8" fillId="2" borderId="15" xfId="0" applyFont="1" applyFill="1" applyBorder="1" applyProtection="1">
      <protection locked="0"/>
    </xf>
    <xf numFmtId="44" fontId="8" fillId="5" borderId="5" xfId="1" applyNumberFormat="1" applyFont="1" applyFill="1" applyBorder="1" applyAlignment="1" applyProtection="1">
      <protection hidden="1"/>
    </xf>
    <xf numFmtId="44" fontId="8" fillId="5" borderId="2" xfId="1" applyNumberFormat="1" applyFont="1" applyFill="1" applyBorder="1" applyAlignment="1" applyProtection="1">
      <protection hidden="1"/>
    </xf>
    <xf numFmtId="0" fontId="8" fillId="2" borderId="2" xfId="0" applyFont="1" applyFill="1" applyBorder="1" applyAlignment="1" applyProtection="1">
      <alignment horizontal="center"/>
      <protection locked="0"/>
    </xf>
    <xf numFmtId="0" fontId="8" fillId="2" borderId="15" xfId="0" applyFont="1" applyFill="1" applyBorder="1" applyAlignment="1" applyProtection="1">
      <alignment horizontal="center"/>
      <protection locked="0"/>
    </xf>
    <xf numFmtId="164" fontId="8" fillId="2" borderId="10" xfId="2" applyNumberFormat="1" applyFont="1" applyFill="1" applyBorder="1" applyProtection="1">
      <protection hidden="1"/>
    </xf>
    <xf numFmtId="164" fontId="8" fillId="2" borderId="9" xfId="2" applyNumberFormat="1" applyFont="1" applyFill="1" applyBorder="1" applyProtection="1">
      <protection hidden="1"/>
    </xf>
    <xf numFmtId="164" fontId="8" fillId="2" borderId="12" xfId="2" applyNumberFormat="1" applyFont="1" applyFill="1" applyBorder="1" applyProtection="1">
      <protection hidden="1"/>
    </xf>
    <xf numFmtId="0" fontId="8" fillId="4" borderId="0" xfId="0" applyFont="1" applyFill="1" applyBorder="1" applyAlignment="1" applyProtection="1">
      <alignment horizontal="center"/>
      <protection locked="0"/>
    </xf>
    <xf numFmtId="8" fontId="8" fillId="4" borderId="5" xfId="1" applyFont="1" applyFill="1" applyBorder="1" applyAlignment="1" applyProtection="1">
      <alignment horizontal="center"/>
      <protection locked="0"/>
    </xf>
    <xf numFmtId="0" fontId="8" fillId="2" borderId="0" xfId="0" applyFont="1" applyFill="1" applyBorder="1" applyAlignment="1" applyProtection="1">
      <alignment horizontal="right"/>
      <protection locked="0"/>
    </xf>
    <xf numFmtId="0" fontId="8" fillId="2" borderId="10" xfId="0" applyFont="1" applyFill="1" applyBorder="1" applyProtection="1">
      <protection locked="0"/>
    </xf>
    <xf numFmtId="0" fontId="8" fillId="2" borderId="11" xfId="0" applyFont="1" applyFill="1" applyBorder="1" applyProtection="1">
      <protection locked="0"/>
    </xf>
    <xf numFmtId="0" fontId="8" fillId="2" borderId="8" xfId="0" applyFont="1" applyFill="1" applyBorder="1" applyProtection="1">
      <protection locked="0"/>
    </xf>
    <xf numFmtId="0" fontId="8" fillId="0" borderId="7" xfId="0" applyFont="1" applyFill="1" applyBorder="1" applyAlignment="1" applyProtection="1">
      <alignment horizontal="center"/>
      <protection locked="0"/>
    </xf>
    <xf numFmtId="0" fontId="8" fillId="0" borderId="7" xfId="0" applyFont="1" applyFill="1" applyBorder="1" applyAlignment="1" applyProtection="1">
      <alignment horizontal="center"/>
      <protection hidden="1"/>
    </xf>
    <xf numFmtId="0" fontId="8" fillId="2" borderId="11" xfId="0" applyFont="1" applyFill="1" applyBorder="1" applyAlignment="1" applyProtection="1">
      <alignment horizontal="right"/>
      <protection locked="0"/>
    </xf>
    <xf numFmtId="0" fontId="22" fillId="11" borderId="7" xfId="4" applyFont="1" applyBorder="1" applyAlignment="1" applyProtection="1">
      <alignment horizontal="center" wrapText="1"/>
      <protection locked="0"/>
    </xf>
    <xf numFmtId="0" fontId="14" fillId="3" borderId="23" xfId="3" applyFont="1" applyFill="1" applyBorder="1" applyAlignment="1" applyProtection="1">
      <alignment horizontal="center" vertical="center" wrapText="1"/>
      <protection hidden="1"/>
    </xf>
    <xf numFmtId="0" fontId="14" fillId="3" borderId="13" xfId="3" applyFont="1" applyFill="1" applyBorder="1" applyAlignment="1" applyProtection="1">
      <alignment horizontal="center"/>
      <protection hidden="1"/>
    </xf>
    <xf numFmtId="0" fontId="14" fillId="3" borderId="13" xfId="3" applyFont="1" applyFill="1" applyBorder="1" applyAlignment="1" applyProtection="1">
      <alignment horizontal="center" vertical="center" wrapText="1"/>
      <protection hidden="1"/>
    </xf>
    <xf numFmtId="0" fontId="14" fillId="3" borderId="13" xfId="3" applyFont="1" applyFill="1" applyBorder="1" applyAlignment="1" applyProtection="1">
      <alignment horizontal="center" vertical="center"/>
      <protection hidden="1"/>
    </xf>
    <xf numFmtId="0" fontId="19" fillId="4" borderId="0" xfId="0" applyFont="1" applyFill="1" applyProtection="1">
      <protection hidden="1"/>
    </xf>
    <xf numFmtId="0" fontId="17" fillId="4" borderId="0" xfId="0" applyFont="1" applyFill="1" applyProtection="1">
      <protection hidden="1"/>
    </xf>
    <xf numFmtId="0" fontId="20" fillId="4" borderId="0" xfId="0" applyFont="1" applyFill="1" applyProtection="1">
      <protection hidden="1"/>
    </xf>
    <xf numFmtId="0" fontId="17" fillId="8" borderId="0" xfId="0" applyFont="1" applyFill="1" applyProtection="1">
      <protection hidden="1"/>
    </xf>
    <xf numFmtId="0" fontId="0" fillId="8" borderId="0" xfId="0" applyFill="1" applyProtection="1">
      <protection hidden="1"/>
    </xf>
    <xf numFmtId="0" fontId="26" fillId="4" borderId="0" xfId="0" applyFont="1" applyFill="1" applyBorder="1" applyProtection="1">
      <protection hidden="1"/>
    </xf>
    <xf numFmtId="0" fontId="0" fillId="4" borderId="0" xfId="0" applyFont="1" applyFill="1" applyBorder="1" applyProtection="1">
      <protection hidden="1"/>
    </xf>
    <xf numFmtId="0" fontId="0" fillId="4" borderId="0" xfId="0" applyFont="1" applyFill="1" applyProtection="1">
      <protection hidden="1"/>
    </xf>
    <xf numFmtId="0" fontId="28" fillId="3" borderId="7" xfId="0" applyFont="1" applyFill="1" applyBorder="1" applyAlignment="1" applyProtection="1">
      <alignment horizontal="center" vertical="center"/>
      <protection hidden="1"/>
    </xf>
    <xf numFmtId="0" fontId="14" fillId="3" borderId="7" xfId="0" applyFont="1" applyFill="1" applyBorder="1" applyProtection="1">
      <protection hidden="1"/>
    </xf>
    <xf numFmtId="164" fontId="17" fillId="4" borderId="7" xfId="0" applyNumberFormat="1" applyFont="1" applyFill="1" applyBorder="1" applyAlignment="1" applyProtection="1">
      <alignment horizontal="center"/>
      <protection hidden="1"/>
    </xf>
    <xf numFmtId="166" fontId="26" fillId="4" borderId="0" xfId="0" applyNumberFormat="1" applyFont="1" applyFill="1" applyBorder="1" applyAlignment="1" applyProtection="1">
      <alignment horizontal="center"/>
      <protection hidden="1"/>
    </xf>
    <xf numFmtId="166" fontId="17" fillId="4" borderId="0" xfId="0" applyNumberFormat="1" applyFont="1" applyFill="1" applyProtection="1">
      <protection hidden="1"/>
    </xf>
    <xf numFmtId="0" fontId="27" fillId="4" borderId="0" xfId="0" applyFont="1" applyFill="1" applyBorder="1" applyAlignment="1" applyProtection="1">
      <alignment horizontal="center"/>
      <protection hidden="1"/>
    </xf>
    <xf numFmtId="164" fontId="17" fillId="7" borderId="7" xfId="0" applyNumberFormat="1" applyFont="1" applyFill="1" applyBorder="1" applyAlignment="1" applyProtection="1">
      <alignment horizontal="center"/>
      <protection hidden="1"/>
    </xf>
    <xf numFmtId="0" fontId="14" fillId="3" borderId="7" xfId="0" applyFont="1" applyFill="1" applyBorder="1" applyAlignment="1" applyProtection="1">
      <alignment horizontal="left"/>
      <protection hidden="1"/>
    </xf>
    <xf numFmtId="166" fontId="17" fillId="8" borderId="15" xfId="0" applyNumberFormat="1" applyFont="1" applyFill="1" applyBorder="1" applyAlignment="1" applyProtection="1">
      <alignment horizontal="center"/>
      <protection hidden="1"/>
    </xf>
    <xf numFmtId="0" fontId="22" fillId="4" borderId="0" xfId="0" applyFont="1" applyFill="1" applyAlignment="1" applyProtection="1">
      <alignment horizontal="left"/>
      <protection hidden="1"/>
    </xf>
    <xf numFmtId="0" fontId="22" fillId="4" borderId="0" xfId="0" applyFont="1" applyFill="1" applyAlignment="1" applyProtection="1">
      <protection hidden="1"/>
    </xf>
    <xf numFmtId="164" fontId="17" fillId="4" borderId="7" xfId="0" applyNumberFormat="1" applyFont="1" applyFill="1" applyBorder="1" applyAlignment="1" applyProtection="1">
      <alignment horizontal="center"/>
      <protection locked="0" hidden="1"/>
    </xf>
    <xf numFmtId="166" fontId="17" fillId="9" borderId="7" xfId="0" applyNumberFormat="1" applyFont="1" applyFill="1" applyBorder="1" applyAlignment="1" applyProtection="1">
      <alignment horizontal="center"/>
      <protection locked="0" hidden="1"/>
    </xf>
    <xf numFmtId="0" fontId="14" fillId="3" borderId="7" xfId="0" applyFont="1" applyFill="1" applyBorder="1" applyAlignment="1" applyProtection="1">
      <alignment horizontal="center"/>
      <protection locked="0" hidden="1"/>
    </xf>
    <xf numFmtId="0" fontId="17" fillId="4" borderId="0" xfId="0" applyFont="1" applyFill="1" applyBorder="1" applyProtection="1">
      <protection hidden="1"/>
    </xf>
    <xf numFmtId="0" fontId="17" fillId="4" borderId="28" xfId="0" applyFont="1" applyFill="1" applyBorder="1" applyAlignment="1" applyProtection="1">
      <alignment wrapText="1"/>
      <protection hidden="1"/>
    </xf>
    <xf numFmtId="0" fontId="17" fillId="4" borderId="0" xfId="0" applyFont="1" applyFill="1" applyBorder="1" applyAlignment="1" applyProtection="1">
      <alignment horizontal="center"/>
      <protection hidden="1"/>
    </xf>
    <xf numFmtId="0" fontId="28" fillId="3" borderId="27" xfId="0" applyFont="1" applyFill="1" applyBorder="1" applyAlignment="1" applyProtection="1">
      <alignment horizontal="center" vertical="center"/>
      <protection hidden="1"/>
    </xf>
    <xf numFmtId="0" fontId="17" fillId="4" borderId="28" xfId="0" applyFont="1" applyFill="1" applyBorder="1" applyProtection="1">
      <protection hidden="1"/>
    </xf>
    <xf numFmtId="164" fontId="17" fillId="4" borderId="27" xfId="0" applyNumberFormat="1" applyFont="1" applyFill="1" applyBorder="1" applyAlignment="1" applyProtection="1">
      <alignment horizontal="center"/>
      <protection locked="0" hidden="1"/>
    </xf>
    <xf numFmtId="166" fontId="17" fillId="4" borderId="0" xfId="0" applyNumberFormat="1" applyFont="1" applyFill="1" applyBorder="1" applyProtection="1">
      <protection hidden="1"/>
    </xf>
    <xf numFmtId="0" fontId="17" fillId="7" borderId="28" xfId="0" applyFont="1" applyFill="1" applyBorder="1" applyProtection="1">
      <protection hidden="1"/>
    </xf>
    <xf numFmtId="164" fontId="17" fillId="4" borderId="27" xfId="0" applyNumberFormat="1" applyFont="1" applyFill="1" applyBorder="1" applyAlignment="1" applyProtection="1">
      <alignment horizontal="center"/>
      <protection hidden="1"/>
    </xf>
    <xf numFmtId="0" fontId="22" fillId="4" borderId="4" xfId="0" applyFont="1" applyFill="1" applyBorder="1" applyAlignment="1" applyProtection="1">
      <alignment horizontal="left" wrapText="1"/>
      <protection hidden="1"/>
    </xf>
    <xf numFmtId="0" fontId="22" fillId="4" borderId="0" xfId="0" applyFont="1" applyFill="1" applyBorder="1" applyAlignment="1" applyProtection="1">
      <alignment horizontal="left" wrapText="1"/>
      <protection hidden="1"/>
    </xf>
    <xf numFmtId="0" fontId="17" fillId="4" borderId="4" xfId="0" applyFont="1" applyFill="1" applyBorder="1" applyProtection="1">
      <protection hidden="1"/>
    </xf>
    <xf numFmtId="0" fontId="17" fillId="4" borderId="18" xfId="0" applyFont="1" applyFill="1" applyBorder="1" applyProtection="1">
      <protection hidden="1"/>
    </xf>
    <xf numFmtId="0" fontId="14" fillId="3" borderId="28" xfId="0" applyFont="1" applyFill="1" applyBorder="1" applyProtection="1">
      <protection hidden="1"/>
    </xf>
    <xf numFmtId="0" fontId="14" fillId="3" borderId="30" xfId="0" applyFont="1" applyFill="1" applyBorder="1" applyProtection="1">
      <protection hidden="1"/>
    </xf>
    <xf numFmtId="166" fontId="17" fillId="8" borderId="31" xfId="0" applyNumberFormat="1" applyFont="1" applyFill="1" applyBorder="1" applyAlignment="1" applyProtection="1">
      <alignment horizontal="center"/>
      <protection hidden="1"/>
    </xf>
    <xf numFmtId="166" fontId="17" fillId="4" borderId="3" xfId="0" applyNumberFormat="1" applyFont="1" applyFill="1" applyBorder="1" applyProtection="1">
      <protection hidden="1"/>
    </xf>
    <xf numFmtId="0" fontId="17" fillId="4" borderId="3" xfId="0" applyFont="1" applyFill="1" applyBorder="1" applyProtection="1">
      <protection hidden="1"/>
    </xf>
    <xf numFmtId="0" fontId="17" fillId="4" borderId="20" xfId="0" applyFont="1" applyFill="1" applyBorder="1" applyProtection="1">
      <protection hidden="1"/>
    </xf>
    <xf numFmtId="0" fontId="30" fillId="4" borderId="16" xfId="0" applyFont="1" applyFill="1" applyBorder="1" applyProtection="1">
      <protection hidden="1"/>
    </xf>
    <xf numFmtId="0" fontId="17" fillId="4" borderId="17" xfId="0" applyFont="1" applyFill="1" applyBorder="1" applyProtection="1">
      <protection hidden="1"/>
    </xf>
    <xf numFmtId="0" fontId="14" fillId="4" borderId="0" xfId="0" applyFont="1" applyFill="1" applyBorder="1" applyAlignment="1" applyProtection="1">
      <alignment horizontal="center"/>
      <protection hidden="1"/>
    </xf>
    <xf numFmtId="0" fontId="14" fillId="4" borderId="18" xfId="0" applyFont="1" applyFill="1" applyBorder="1" applyAlignment="1" applyProtection="1">
      <alignment horizontal="center"/>
      <protection hidden="1"/>
    </xf>
    <xf numFmtId="168" fontId="26" fillId="4" borderId="0" xfId="0" applyNumberFormat="1" applyFont="1" applyFill="1" applyProtection="1">
      <protection hidden="1"/>
    </xf>
    <xf numFmtId="0" fontId="26" fillId="4" borderId="0" xfId="0" applyFont="1" applyFill="1" applyProtection="1">
      <protection hidden="1"/>
    </xf>
    <xf numFmtId="0" fontId="14" fillId="4" borderId="0" xfId="0" applyFont="1" applyFill="1" applyBorder="1" applyProtection="1">
      <protection hidden="1"/>
    </xf>
    <xf numFmtId="0" fontId="17" fillId="4" borderId="17" xfId="0" applyFont="1" applyFill="1" applyBorder="1" applyAlignment="1" applyProtection="1">
      <alignment horizontal="center"/>
      <protection hidden="1"/>
    </xf>
    <xf numFmtId="9" fontId="8" fillId="5" borderId="26" xfId="4" applyNumberFormat="1" applyFont="1" applyFill="1" applyBorder="1" applyAlignment="1" applyProtection="1">
      <alignment horizontal="center"/>
    </xf>
    <xf numFmtId="166" fontId="8" fillId="4" borderId="8" xfId="2" applyNumberFormat="1" applyFont="1" applyFill="1" applyBorder="1" applyAlignment="1" applyProtection="1">
      <alignment horizontal="center"/>
    </xf>
    <xf numFmtId="166" fontId="8" fillId="4" borderId="5" xfId="2" applyNumberFormat="1" applyFont="1" applyFill="1" applyBorder="1" applyAlignment="1" applyProtection="1">
      <alignment horizontal="center"/>
    </xf>
    <xf numFmtId="0" fontId="26" fillId="4" borderId="0"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17" fillId="4" borderId="34" xfId="0" applyFont="1" applyFill="1" applyBorder="1" applyAlignment="1" applyProtection="1">
      <alignment wrapText="1"/>
      <protection hidden="1"/>
    </xf>
    <xf numFmtId="164" fontId="0" fillId="4" borderId="0" xfId="0" applyNumberFormat="1" applyFont="1" applyFill="1" applyBorder="1" applyAlignment="1" applyProtection="1">
      <alignment horizontal="center"/>
      <protection hidden="1"/>
    </xf>
    <xf numFmtId="0" fontId="22" fillId="4" borderId="0" xfId="0" applyFont="1" applyFill="1" applyProtection="1">
      <protection hidden="1"/>
    </xf>
    <xf numFmtId="0" fontId="30" fillId="13" borderId="16" xfId="0" applyFont="1" applyFill="1" applyBorder="1" applyProtection="1">
      <protection hidden="1"/>
    </xf>
    <xf numFmtId="165" fontId="0" fillId="4" borderId="0" xfId="0" applyNumberFormat="1" applyFont="1" applyFill="1" applyProtection="1">
      <protection hidden="1"/>
    </xf>
    <xf numFmtId="166" fontId="8" fillId="4" borderId="8" xfId="2" applyNumberFormat="1" applyFont="1" applyFill="1" applyBorder="1" applyAlignment="1" applyProtection="1">
      <alignment horizontal="center"/>
      <protection hidden="1"/>
    </xf>
    <xf numFmtId="166" fontId="8" fillId="4" borderId="5" xfId="2" applyNumberFormat="1" applyFont="1" applyFill="1" applyBorder="1" applyAlignment="1" applyProtection="1">
      <alignment horizontal="center"/>
      <protection hidden="1"/>
    </xf>
    <xf numFmtId="0" fontId="4" fillId="4" borderId="0" xfId="0" applyFont="1" applyFill="1"/>
    <xf numFmtId="0" fontId="0" fillId="4" borderId="0" xfId="0" applyFill="1"/>
    <xf numFmtId="0" fontId="31" fillId="4" borderId="0" xfId="0" applyFont="1" applyFill="1"/>
    <xf numFmtId="8" fontId="8" fillId="4" borderId="5" xfId="1" applyFont="1" applyFill="1" applyBorder="1" applyAlignment="1" applyProtection="1">
      <alignment horizontal="center"/>
      <protection locked="0"/>
    </xf>
    <xf numFmtId="8" fontId="8" fillId="4" borderId="15" xfId="1" applyFont="1" applyFill="1" applyBorder="1" applyAlignment="1" applyProtection="1">
      <alignment horizontal="center"/>
      <protection locked="0"/>
    </xf>
    <xf numFmtId="8" fontId="8" fillId="4" borderId="2" xfId="1" applyFont="1" applyFill="1" applyBorder="1" applyAlignment="1" applyProtection="1">
      <alignment horizontal="center"/>
      <protection locked="0"/>
    </xf>
    <xf numFmtId="0" fontId="8" fillId="0" borderId="7" xfId="0" applyFont="1" applyFill="1" applyBorder="1" applyAlignment="1" applyProtection="1">
      <alignment horizontal="center"/>
      <protection locked="0"/>
    </xf>
    <xf numFmtId="0" fontId="7" fillId="3" borderId="7" xfId="0" applyFont="1" applyFill="1" applyBorder="1" applyAlignment="1" applyProtection="1">
      <alignment horizontal="center" wrapText="1"/>
      <protection locked="0"/>
    </xf>
    <xf numFmtId="0" fontId="8" fillId="2" borderId="10" xfId="0" applyFont="1" applyFill="1" applyBorder="1" applyProtection="1">
      <protection locked="0"/>
    </xf>
    <xf numFmtId="0" fontId="8" fillId="2" borderId="11" xfId="0" applyFont="1" applyFill="1" applyBorder="1" applyProtection="1">
      <protection locked="0"/>
    </xf>
    <xf numFmtId="0" fontId="8" fillId="2" borderId="22" xfId="0" applyFont="1" applyFill="1" applyBorder="1" applyProtection="1">
      <protection locked="0"/>
    </xf>
    <xf numFmtId="0" fontId="8" fillId="2" borderId="22" xfId="0" applyFont="1" applyFill="1" applyBorder="1" applyAlignment="1" applyProtection="1">
      <alignment horizontal="center"/>
      <protection locked="0"/>
    </xf>
    <xf numFmtId="8" fontId="8" fillId="3" borderId="15" xfId="1" applyFont="1" applyFill="1" applyBorder="1" applyAlignment="1" applyProtection="1">
      <protection locked="0"/>
    </xf>
    <xf numFmtId="0" fontId="22" fillId="11" borderId="15" xfId="4" applyFont="1" applyBorder="1" applyAlignment="1" applyProtection="1">
      <alignment horizontal="center" wrapText="1"/>
      <protection locked="0"/>
    </xf>
    <xf numFmtId="0" fontId="8" fillId="4" borderId="8" xfId="0" applyFont="1" applyFill="1" applyBorder="1" applyAlignment="1" applyProtection="1">
      <protection locked="0"/>
    </xf>
    <xf numFmtId="0" fontId="22" fillId="11" borderId="6" xfId="4" applyFont="1" applyBorder="1" applyAlignment="1" applyProtection="1">
      <alignment horizontal="center" wrapText="1"/>
      <protection locked="0"/>
    </xf>
    <xf numFmtId="9" fontId="8" fillId="4" borderId="22" xfId="2" applyFont="1" applyFill="1" applyBorder="1" applyAlignment="1" applyProtection="1">
      <alignment horizontal="center"/>
      <protection locked="0"/>
    </xf>
    <xf numFmtId="166" fontId="8" fillId="4" borderId="10" xfId="2" applyNumberFormat="1" applyFont="1" applyFill="1" applyBorder="1" applyAlignment="1" applyProtection="1">
      <alignment horizontal="center"/>
      <protection locked="0"/>
    </xf>
    <xf numFmtId="1" fontId="8" fillId="4" borderId="10" xfId="2" applyNumberFormat="1" applyFont="1" applyFill="1" applyBorder="1" applyAlignment="1" applyProtection="1">
      <alignment horizontal="center"/>
      <protection locked="0"/>
    </xf>
    <xf numFmtId="0" fontId="8" fillId="4" borderId="6" xfId="0" applyFont="1" applyFill="1" applyBorder="1" applyAlignment="1" applyProtection="1">
      <alignment horizontal="center"/>
      <protection locked="0"/>
    </xf>
    <xf numFmtId="166" fontId="8" fillId="4" borderId="8" xfId="0" applyNumberFormat="1" applyFont="1" applyFill="1" applyBorder="1" applyAlignment="1" applyProtection="1">
      <alignment horizontal="center"/>
      <protection locked="0"/>
    </xf>
    <xf numFmtId="1" fontId="8" fillId="4" borderId="8" xfId="0" applyNumberFormat="1" applyFont="1" applyFill="1" applyBorder="1" applyAlignment="1" applyProtection="1">
      <alignment horizontal="center"/>
      <protection locked="0"/>
    </xf>
    <xf numFmtId="0" fontId="8" fillId="3" borderId="0" xfId="0" applyFont="1" applyFill="1" applyBorder="1" applyAlignment="1" applyProtection="1">
      <alignment horizontal="center"/>
      <protection locked="0"/>
    </xf>
    <xf numFmtId="8" fontId="8" fillId="3" borderId="9" xfId="1" applyFont="1" applyFill="1" applyBorder="1" applyAlignment="1" applyProtection="1">
      <alignment horizontal="left"/>
      <protection locked="0"/>
    </xf>
    <xf numFmtId="8" fontId="8" fillId="3" borderId="12" xfId="1" applyFont="1" applyFill="1" applyBorder="1" applyAlignment="1" applyProtection="1">
      <alignment horizontal="left"/>
      <protection locked="0"/>
    </xf>
    <xf numFmtId="0" fontId="8" fillId="3" borderId="2" xfId="0" applyFont="1" applyFill="1" applyBorder="1" applyAlignment="1" applyProtection="1">
      <alignment horizontal="center"/>
      <protection locked="0"/>
    </xf>
    <xf numFmtId="1" fontId="8" fillId="3" borderId="2" xfId="0" applyNumberFormat="1" applyFont="1" applyFill="1" applyBorder="1" applyAlignment="1" applyProtection="1">
      <alignment horizontal="center"/>
      <protection locked="0"/>
    </xf>
    <xf numFmtId="167" fontId="8" fillId="3" borderId="2" xfId="0" applyNumberFormat="1" applyFont="1" applyFill="1" applyBorder="1" applyAlignment="1" applyProtection="1">
      <alignment horizontal="center"/>
      <protection locked="0"/>
    </xf>
    <xf numFmtId="8" fontId="8" fillId="3" borderId="2" xfId="1" applyFont="1" applyFill="1" applyBorder="1" applyAlignment="1" applyProtection="1">
      <protection locked="0"/>
    </xf>
    <xf numFmtId="8" fontId="8" fillId="3" borderId="2" xfId="1" applyFont="1" applyFill="1" applyBorder="1" applyAlignment="1" applyProtection="1">
      <alignment horizontal="center"/>
      <protection locked="0"/>
    </xf>
    <xf numFmtId="8" fontId="8" fillId="3" borderId="15" xfId="1" applyFont="1" applyFill="1" applyBorder="1" applyAlignment="1" applyProtection="1">
      <alignment horizontal="center"/>
      <protection locked="0"/>
    </xf>
    <xf numFmtId="0" fontId="8" fillId="4" borderId="22" xfId="0" applyFont="1" applyFill="1" applyBorder="1" applyAlignment="1" applyProtection="1">
      <alignment horizontal="center"/>
      <protection locked="0"/>
    </xf>
    <xf numFmtId="166" fontId="8" fillId="4" borderId="10" xfId="0" applyNumberFormat="1" applyFont="1" applyFill="1" applyBorder="1" applyAlignment="1" applyProtection="1">
      <alignment horizontal="center"/>
      <protection locked="0"/>
    </xf>
    <xf numFmtId="1" fontId="8" fillId="4" borderId="10" xfId="0" applyNumberFormat="1" applyFont="1" applyFill="1" applyBorder="1" applyAlignment="1" applyProtection="1">
      <alignment horizontal="center"/>
      <protection locked="0"/>
    </xf>
    <xf numFmtId="166" fontId="8" fillId="3" borderId="2" xfId="0" applyNumberFormat="1" applyFont="1" applyFill="1" applyBorder="1" applyAlignment="1" applyProtection="1">
      <alignment horizontal="center"/>
      <protection locked="0"/>
    </xf>
    <xf numFmtId="164" fontId="11" fillId="4" borderId="8" xfId="2" applyNumberFormat="1" applyFont="1" applyFill="1" applyBorder="1" applyAlignment="1" applyProtection="1">
      <alignment horizontal="center"/>
      <protection hidden="1"/>
    </xf>
    <xf numFmtId="166" fontId="8" fillId="4" borderId="1" xfId="0" applyNumberFormat="1" applyFont="1" applyFill="1" applyBorder="1" applyAlignment="1" applyProtection="1">
      <alignment horizontal="center"/>
      <protection locked="0"/>
    </xf>
    <xf numFmtId="166" fontId="8" fillId="4" borderId="2" xfId="0" applyNumberFormat="1" applyFont="1" applyFill="1" applyBorder="1" applyAlignment="1" applyProtection="1">
      <alignment horizontal="center"/>
      <protection locked="0"/>
    </xf>
    <xf numFmtId="166" fontId="8" fillId="4" borderId="9" xfId="0" applyNumberFormat="1" applyFont="1" applyFill="1" applyBorder="1" applyAlignment="1" applyProtection="1">
      <alignment horizontal="center"/>
      <protection locked="0"/>
    </xf>
    <xf numFmtId="0" fontId="7" fillId="3" borderId="1" xfId="0" applyFont="1" applyFill="1" applyBorder="1" applyAlignment="1" applyProtection="1">
      <alignment horizontal="center"/>
      <protection locked="0"/>
    </xf>
    <xf numFmtId="0" fontId="8" fillId="4" borderId="10" xfId="0" applyFont="1" applyFill="1" applyBorder="1" applyAlignment="1" applyProtection="1">
      <protection locked="0"/>
    </xf>
    <xf numFmtId="0" fontId="22" fillId="11" borderId="22" xfId="4" applyFont="1" applyBorder="1" applyAlignment="1" applyProtection="1">
      <alignment horizontal="center" wrapText="1"/>
      <protection locked="0"/>
    </xf>
    <xf numFmtId="0" fontId="7" fillId="3" borderId="15" xfId="0" applyFont="1" applyFill="1" applyBorder="1" applyAlignment="1" applyProtection="1">
      <alignment horizontal="center" wrapText="1"/>
      <protection locked="0"/>
    </xf>
    <xf numFmtId="0" fontId="22" fillId="11" borderId="12" xfId="4" applyFont="1" applyBorder="1" applyAlignment="1" applyProtection="1">
      <alignment horizontal="center" wrapText="1"/>
      <protection locked="0"/>
    </xf>
    <xf numFmtId="0" fontId="8" fillId="4" borderId="7" xfId="0" applyFont="1" applyFill="1" applyBorder="1" applyAlignment="1" applyProtection="1">
      <protection locked="0"/>
    </xf>
    <xf numFmtId="0" fontId="8" fillId="4" borderId="7" xfId="0" applyFont="1" applyFill="1" applyBorder="1" applyAlignment="1" applyProtection="1">
      <protection hidden="1"/>
    </xf>
    <xf numFmtId="0" fontId="8" fillId="4" borderId="6" xfId="0" applyFont="1" applyFill="1" applyBorder="1" applyAlignment="1" applyProtection="1">
      <protection hidden="1"/>
    </xf>
    <xf numFmtId="0" fontId="22" fillId="11" borderId="14" xfId="4" applyFont="1" applyBorder="1" applyAlignment="1" applyProtection="1">
      <alignment horizontal="center" wrapText="1"/>
      <protection locked="0"/>
    </xf>
    <xf numFmtId="166" fontId="8" fillId="4" borderId="8" xfId="2" applyNumberFormat="1" applyFont="1" applyFill="1" applyBorder="1" applyAlignment="1" applyProtection="1">
      <alignment horizontal="center"/>
      <protection locked="0"/>
    </xf>
    <xf numFmtId="0" fontId="7" fillId="3" borderId="2" xfId="0" applyFont="1" applyFill="1" applyBorder="1" applyAlignment="1" applyProtection="1">
      <alignment horizontal="center"/>
    </xf>
    <xf numFmtId="0" fontId="7" fillId="3" borderId="22" xfId="0" applyFont="1" applyFill="1" applyBorder="1" applyAlignment="1" applyProtection="1">
      <alignment horizontal="center"/>
      <protection hidden="1"/>
    </xf>
    <xf numFmtId="8" fontId="8" fillId="14" borderId="2" xfId="1" applyFont="1" applyFill="1" applyBorder="1" applyAlignment="1" applyProtection="1">
      <alignment horizontal="center"/>
      <protection hidden="1"/>
    </xf>
    <xf numFmtId="8" fontId="8" fillId="14" borderId="15" xfId="1" applyFont="1" applyFill="1" applyBorder="1" applyAlignment="1" applyProtection="1">
      <alignment horizontal="center"/>
      <protection hidden="1"/>
    </xf>
    <xf numFmtId="9" fontId="8" fillId="3" borderId="2" xfId="2" applyFont="1" applyFill="1" applyBorder="1" applyProtection="1">
      <protection hidden="1"/>
    </xf>
    <xf numFmtId="0" fontId="7" fillId="3" borderId="2" xfId="0" applyFont="1" applyFill="1" applyBorder="1" applyAlignment="1" applyProtection="1">
      <alignment horizontal="center"/>
      <protection hidden="1"/>
    </xf>
    <xf numFmtId="8" fontId="8" fillId="3" borderId="2" xfId="1" applyFont="1" applyFill="1" applyBorder="1" applyAlignment="1" applyProtection="1">
      <alignment horizontal="center"/>
      <protection hidden="1"/>
    </xf>
    <xf numFmtId="8" fontId="8" fillId="3" borderId="15" xfId="1" applyFont="1" applyFill="1" applyBorder="1" applyAlignment="1" applyProtection="1">
      <alignment horizontal="center"/>
      <protection hidden="1"/>
    </xf>
    <xf numFmtId="0" fontId="7" fillId="3" borderId="7" xfId="0" applyFont="1" applyFill="1" applyBorder="1" applyAlignment="1" applyProtection="1">
      <alignment horizontal="center"/>
      <protection hidden="1"/>
    </xf>
    <xf numFmtId="169" fontId="8" fillId="4" borderId="8" xfId="2" applyNumberFormat="1" applyFont="1" applyFill="1" applyBorder="1" applyAlignment="1" applyProtection="1">
      <alignment horizontal="center"/>
      <protection locked="0"/>
    </xf>
    <xf numFmtId="169" fontId="8" fillId="4" borderId="5" xfId="2" applyNumberFormat="1" applyFont="1" applyFill="1" applyBorder="1" applyAlignment="1" applyProtection="1">
      <alignment horizontal="center"/>
      <protection locked="0"/>
    </xf>
    <xf numFmtId="169" fontId="8" fillId="4" borderId="10" xfId="2" applyNumberFormat="1" applyFont="1" applyFill="1" applyBorder="1" applyAlignment="1" applyProtection="1">
      <alignment horizontal="center"/>
      <protection locked="0"/>
    </xf>
    <xf numFmtId="169" fontId="8" fillId="4" borderId="8" xfId="0" applyNumberFormat="1" applyFont="1" applyFill="1" applyBorder="1" applyAlignment="1" applyProtection="1">
      <alignment horizontal="center"/>
      <protection locked="0"/>
    </xf>
    <xf numFmtId="169" fontId="8" fillId="4" borderId="5" xfId="0" applyNumberFormat="1" applyFont="1" applyFill="1" applyBorder="1" applyAlignment="1" applyProtection="1">
      <alignment horizontal="center"/>
      <protection locked="0"/>
    </xf>
    <xf numFmtId="169" fontId="8" fillId="4" borderId="10" xfId="0" applyNumberFormat="1" applyFont="1" applyFill="1" applyBorder="1" applyAlignment="1" applyProtection="1">
      <alignment horizontal="center"/>
      <protection locked="0"/>
    </xf>
    <xf numFmtId="169" fontId="8" fillId="4" borderId="7" xfId="2" applyNumberFormat="1" applyFont="1" applyFill="1" applyBorder="1" applyAlignment="1" applyProtection="1">
      <alignment horizontal="center"/>
      <protection locked="0"/>
    </xf>
    <xf numFmtId="169" fontId="8" fillId="4" borderId="11" xfId="0" applyNumberFormat="1" applyFont="1" applyFill="1" applyBorder="1" applyAlignment="1" applyProtection="1">
      <alignment horizontal="center"/>
      <protection locked="0"/>
    </xf>
    <xf numFmtId="0" fontId="9" fillId="3" borderId="5" xfId="0" applyFont="1" applyFill="1" applyBorder="1" applyAlignment="1" applyProtection="1"/>
    <xf numFmtId="0" fontId="10" fillId="3" borderId="5" xfId="0" applyFont="1" applyFill="1" applyBorder="1" applyAlignment="1" applyProtection="1"/>
    <xf numFmtId="0" fontId="7" fillId="3" borderId="5" xfId="0" applyFont="1" applyFill="1" applyBorder="1" applyAlignment="1" applyProtection="1"/>
    <xf numFmtId="0" fontId="9" fillId="3" borderId="5" xfId="0" applyFont="1" applyFill="1" applyBorder="1" applyAlignment="1" applyProtection="1">
      <alignment vertical="center"/>
    </xf>
    <xf numFmtId="0" fontId="7" fillId="3" borderId="6" xfId="0" applyFont="1" applyFill="1" applyBorder="1" applyAlignment="1" applyProtection="1">
      <alignment horizontal="center"/>
    </xf>
    <xf numFmtId="0" fontId="7" fillId="3" borderId="22" xfId="0" applyFont="1" applyFill="1" applyBorder="1" applyAlignment="1" applyProtection="1"/>
    <xf numFmtId="0" fontId="7" fillId="3" borderId="12" xfId="0" applyFont="1" applyFill="1" applyBorder="1" applyAlignment="1" applyProtection="1">
      <alignment wrapText="1"/>
    </xf>
    <xf numFmtId="0" fontId="7" fillId="3" borderId="14" xfId="0" applyFont="1" applyFill="1" applyBorder="1" applyAlignment="1" applyProtection="1">
      <alignment horizontal="center" wrapText="1"/>
    </xf>
    <xf numFmtId="0" fontId="7" fillId="3" borderId="22" xfId="0" applyFont="1" applyFill="1" applyBorder="1" applyAlignment="1" applyProtection="1">
      <alignment wrapText="1"/>
    </xf>
    <xf numFmtId="0" fontId="7" fillId="3" borderId="6" xfId="0" applyFont="1" applyFill="1" applyBorder="1" applyAlignment="1" applyProtection="1">
      <alignment horizontal="center" wrapText="1"/>
    </xf>
    <xf numFmtId="0" fontId="7" fillId="3" borderId="7" xfId="0" applyFont="1" applyFill="1" applyBorder="1" applyAlignment="1" applyProtection="1">
      <alignment horizontal="center" wrapText="1"/>
    </xf>
    <xf numFmtId="0" fontId="7" fillId="3" borderId="13" xfId="0" applyFont="1" applyFill="1" applyBorder="1" applyAlignment="1" applyProtection="1">
      <alignment horizontal="center" wrapText="1"/>
    </xf>
    <xf numFmtId="1" fontId="8" fillId="3" borderId="2" xfId="0" applyNumberFormat="1" applyFont="1" applyFill="1" applyBorder="1" applyAlignment="1" applyProtection="1">
      <alignment horizontal="center"/>
    </xf>
    <xf numFmtId="0" fontId="7" fillId="3" borderId="23" xfId="0" applyFont="1" applyFill="1" applyBorder="1" applyAlignment="1" applyProtection="1">
      <alignment horizontal="center" wrapText="1"/>
    </xf>
    <xf numFmtId="0" fontId="7" fillId="3" borderId="11" xfId="0" applyFont="1" applyFill="1" applyBorder="1" applyAlignment="1" applyProtection="1">
      <alignment horizontal="center" wrapText="1"/>
    </xf>
    <xf numFmtId="0" fontId="7" fillId="3" borderId="7" xfId="0" applyFont="1" applyFill="1" applyBorder="1" applyAlignment="1" applyProtection="1">
      <alignment wrapText="1"/>
    </xf>
    <xf numFmtId="0" fontId="5" fillId="2" borderId="5" xfId="0" applyFont="1" applyFill="1" applyBorder="1" applyAlignment="1" applyProtection="1">
      <alignment horizontal="left"/>
    </xf>
    <xf numFmtId="0" fontId="5" fillId="2" borderId="15" xfId="0" applyFont="1" applyFill="1" applyBorder="1" applyAlignment="1" applyProtection="1">
      <alignment horizontal="left"/>
    </xf>
    <xf numFmtId="0" fontId="8" fillId="4" borderId="11" xfId="0" applyFont="1" applyFill="1" applyBorder="1" applyProtection="1"/>
    <xf numFmtId="0" fontId="8" fillId="4" borderId="0" xfId="0" applyFont="1" applyFill="1" applyBorder="1" applyProtection="1"/>
    <xf numFmtId="0" fontId="9" fillId="3" borderId="5" xfId="0" applyFont="1" applyFill="1" applyBorder="1" applyProtection="1"/>
    <xf numFmtId="8" fontId="7" fillId="3" borderId="7" xfId="1" applyFont="1" applyFill="1" applyBorder="1" applyAlignment="1" applyProtection="1">
      <alignment horizontal="center"/>
    </xf>
    <xf numFmtId="0" fontId="7" fillId="3" borderId="9" xfId="0" applyFont="1" applyFill="1" applyBorder="1" applyAlignment="1" applyProtection="1">
      <alignment horizontal="center"/>
    </xf>
    <xf numFmtId="0" fontId="7" fillId="3" borderId="9" xfId="0" applyFont="1" applyFill="1" applyBorder="1" applyAlignment="1" applyProtection="1"/>
    <xf numFmtId="0" fontId="7" fillId="3" borderId="1" xfId="0" applyFont="1" applyFill="1" applyBorder="1" applyAlignment="1" applyProtection="1"/>
    <xf numFmtId="8" fontId="8" fillId="3" borderId="2" xfId="1" applyFont="1" applyFill="1" applyBorder="1" applyAlignment="1" applyProtection="1">
      <alignment horizontal="center"/>
    </xf>
    <xf numFmtId="8" fontId="8" fillId="3" borderId="15" xfId="1" applyFont="1" applyFill="1" applyBorder="1" applyAlignment="1" applyProtection="1">
      <alignment horizontal="center"/>
    </xf>
    <xf numFmtId="8" fontId="8" fillId="3" borderId="9" xfId="1" applyFont="1" applyFill="1" applyBorder="1" applyAlignment="1" applyProtection="1">
      <alignment horizontal="left"/>
    </xf>
    <xf numFmtId="8" fontId="8" fillId="3" borderId="12" xfId="1" applyFont="1" applyFill="1" applyBorder="1" applyAlignment="1" applyProtection="1">
      <alignment horizontal="left"/>
    </xf>
    <xf numFmtId="0" fontId="8" fillId="3" borderId="2" xfId="0" applyFont="1" applyFill="1" applyBorder="1" applyAlignment="1" applyProtection="1">
      <alignment horizontal="center"/>
    </xf>
    <xf numFmtId="167" fontId="8" fillId="3" borderId="2" xfId="0" applyNumberFormat="1" applyFont="1" applyFill="1" applyBorder="1" applyAlignment="1" applyProtection="1">
      <alignment horizontal="center"/>
    </xf>
    <xf numFmtId="8" fontId="8" fillId="3" borderId="2" xfId="1" applyFont="1" applyFill="1" applyBorder="1" applyAlignment="1" applyProtection="1"/>
    <xf numFmtId="8" fontId="8" fillId="3" borderId="15" xfId="1" applyFont="1" applyFill="1" applyBorder="1" applyAlignment="1" applyProtection="1"/>
    <xf numFmtId="0" fontId="8" fillId="4" borderId="1" xfId="0" applyFont="1" applyFill="1" applyBorder="1" applyProtection="1"/>
    <xf numFmtId="0" fontId="7" fillId="3" borderId="5" xfId="0" applyFont="1" applyFill="1" applyBorder="1" applyProtection="1"/>
    <xf numFmtId="0" fontId="7" fillId="3" borderId="15" xfId="0" applyFont="1" applyFill="1" applyBorder="1" applyProtection="1"/>
    <xf numFmtId="8" fontId="7" fillId="3" borderId="10" xfId="1" applyFont="1" applyFill="1" applyBorder="1" applyAlignment="1" applyProtection="1">
      <alignment horizontal="center"/>
    </xf>
    <xf numFmtId="0" fontId="7" fillId="3" borderId="9" xfId="0" applyFont="1" applyFill="1" applyBorder="1" applyProtection="1"/>
    <xf numFmtId="0" fontId="7" fillId="3" borderId="14" xfId="0" applyFont="1" applyFill="1" applyBorder="1" applyAlignment="1" applyProtection="1"/>
    <xf numFmtId="0" fontId="7" fillId="3" borderId="15" xfId="0" applyFont="1" applyFill="1" applyBorder="1" applyAlignment="1" applyProtection="1">
      <alignment horizontal="center" wrapText="1"/>
    </xf>
    <xf numFmtId="0" fontId="7" fillId="3" borderId="5" xfId="0" applyFont="1" applyFill="1" applyBorder="1" applyAlignment="1" applyProtection="1">
      <alignment horizontal="center" wrapText="1"/>
    </xf>
    <xf numFmtId="0" fontId="7" fillId="3" borderId="10" xfId="0" applyFont="1" applyFill="1" applyBorder="1" applyProtection="1"/>
    <xf numFmtId="0" fontId="7" fillId="3" borderId="8" xfId="0" applyFont="1" applyFill="1" applyBorder="1" applyAlignment="1" applyProtection="1"/>
    <xf numFmtId="0" fontId="7" fillId="3" borderId="11" xfId="0" applyFont="1" applyFill="1" applyBorder="1" applyAlignment="1" applyProtection="1">
      <alignment horizontal="center"/>
    </xf>
    <xf numFmtId="0" fontId="7" fillId="3" borderId="0" xfId="0" applyFont="1" applyFill="1" applyBorder="1" applyAlignment="1" applyProtection="1">
      <alignment horizontal="center"/>
    </xf>
    <xf numFmtId="0" fontId="8" fillId="4" borderId="0" xfId="0" applyFont="1" applyFill="1" applyBorder="1" applyAlignment="1" applyProtection="1">
      <alignment horizontal="center"/>
    </xf>
    <xf numFmtId="0" fontId="8" fillId="4" borderId="1" xfId="0" applyFont="1" applyFill="1" applyBorder="1" applyAlignment="1" applyProtection="1">
      <alignment horizontal="center"/>
    </xf>
    <xf numFmtId="0" fontId="8" fillId="4" borderId="5" xfId="0" applyFont="1" applyFill="1" applyBorder="1" applyAlignment="1" applyProtection="1">
      <alignment horizontal="left"/>
      <protection locked="0"/>
    </xf>
    <xf numFmtId="0" fontId="8" fillId="4" borderId="15" xfId="0" applyFont="1" applyFill="1" applyBorder="1" applyAlignment="1" applyProtection="1">
      <alignment horizontal="left"/>
      <protection locked="0"/>
    </xf>
    <xf numFmtId="0" fontId="9" fillId="3" borderId="5" xfId="0" applyFont="1" applyFill="1" applyBorder="1" applyAlignment="1" applyProtection="1">
      <alignment horizontal="left"/>
    </xf>
    <xf numFmtId="0" fontId="9" fillId="3" borderId="15" xfId="0" applyFont="1" applyFill="1" applyBorder="1" applyAlignment="1" applyProtection="1">
      <alignment horizontal="left"/>
    </xf>
    <xf numFmtId="0" fontId="7" fillId="3" borderId="15" xfId="0" applyFont="1" applyFill="1" applyBorder="1" applyAlignment="1" applyProtection="1">
      <alignment horizontal="left"/>
    </xf>
    <xf numFmtId="0" fontId="8" fillId="4" borderId="0" xfId="0" applyFont="1" applyFill="1" applyBorder="1" applyAlignment="1" applyProtection="1">
      <alignment horizontal="center"/>
      <protection locked="0"/>
    </xf>
    <xf numFmtId="0" fontId="9" fillId="3" borderId="5" xfId="0" applyFont="1" applyFill="1" applyBorder="1" applyAlignment="1" applyProtection="1"/>
    <xf numFmtId="0" fontId="9" fillId="3" borderId="2" xfId="0" applyFont="1" applyFill="1" applyBorder="1" applyAlignment="1" applyProtection="1"/>
    <xf numFmtId="8" fontId="8" fillId="5" borderId="2" xfId="1" applyFont="1" applyFill="1" applyBorder="1" applyAlignment="1" applyProtection="1">
      <alignment horizontal="center"/>
      <protection hidden="1"/>
    </xf>
    <xf numFmtId="8" fontId="8" fillId="5" borderId="15" xfId="1" applyFont="1" applyFill="1" applyBorder="1" applyAlignment="1" applyProtection="1">
      <alignment horizontal="center"/>
      <protection hidden="1"/>
    </xf>
    <xf numFmtId="49" fontId="8" fillId="4" borderId="5" xfId="0" applyNumberFormat="1" applyFont="1" applyFill="1" applyBorder="1" applyAlignment="1" applyProtection="1">
      <alignment horizontal="left"/>
      <protection locked="0"/>
    </xf>
    <xf numFmtId="49" fontId="8" fillId="4" borderId="15" xfId="0" applyNumberFormat="1" applyFont="1" applyFill="1" applyBorder="1" applyAlignment="1" applyProtection="1">
      <alignment horizontal="left"/>
      <protection locked="0"/>
    </xf>
    <xf numFmtId="8" fontId="8" fillId="4" borderId="2" xfId="1" applyFont="1" applyFill="1" applyBorder="1" applyAlignment="1" applyProtection="1">
      <alignment horizontal="center"/>
      <protection locked="0"/>
    </xf>
    <xf numFmtId="8" fontId="8" fillId="4" borderId="15" xfId="1" applyFont="1" applyFill="1" applyBorder="1" applyAlignment="1" applyProtection="1">
      <alignment horizontal="center"/>
      <protection locked="0"/>
    </xf>
    <xf numFmtId="0" fontId="10" fillId="3" borderId="5" xfId="0" applyFont="1" applyFill="1" applyBorder="1" applyAlignment="1" applyProtection="1">
      <alignment horizontal="left" indent="4"/>
    </xf>
    <xf numFmtId="0" fontId="10" fillId="3" borderId="15" xfId="0" applyFont="1" applyFill="1" applyBorder="1" applyAlignment="1" applyProtection="1">
      <alignment horizontal="left" indent="4"/>
    </xf>
    <xf numFmtId="0" fontId="5" fillId="4" borderId="8" xfId="0" applyFont="1" applyFill="1" applyBorder="1" applyAlignment="1" applyProtection="1">
      <alignment horizontal="left"/>
    </xf>
    <xf numFmtId="0" fontId="5" fillId="4" borderId="1" xfId="0" applyFont="1" applyFill="1" applyBorder="1" applyAlignment="1" applyProtection="1">
      <alignment horizontal="left"/>
    </xf>
    <xf numFmtId="8" fontId="8" fillId="4" borderId="5" xfId="1" applyFont="1" applyFill="1" applyBorder="1" applyAlignment="1" applyProtection="1">
      <alignment horizontal="center"/>
      <protection locked="0"/>
    </xf>
    <xf numFmtId="8" fontId="8" fillId="5" borderId="5" xfId="1" applyFont="1" applyFill="1" applyBorder="1" applyAlignment="1" applyProtection="1">
      <alignment horizontal="center"/>
      <protection hidden="1"/>
    </xf>
    <xf numFmtId="0" fontId="8" fillId="2" borderId="0" xfId="0" applyFont="1" applyFill="1" applyBorder="1" applyAlignment="1" applyProtection="1">
      <alignment horizontal="right"/>
      <protection locked="0"/>
    </xf>
    <xf numFmtId="0" fontId="8" fillId="3" borderId="0" xfId="0" applyFont="1" applyFill="1" applyBorder="1" applyAlignment="1" applyProtection="1">
      <alignment horizontal="left"/>
      <protection locked="0"/>
    </xf>
    <xf numFmtId="0" fontId="7" fillId="3" borderId="7" xfId="0" applyFont="1" applyFill="1" applyBorder="1" applyAlignment="1" applyProtection="1">
      <alignment horizontal="center" vertical="center"/>
    </xf>
    <xf numFmtId="0" fontId="8" fillId="2" borderId="0" xfId="0" applyFont="1" applyFill="1" applyBorder="1" applyAlignment="1" applyProtection="1">
      <alignment horizontal="left"/>
      <protection locked="0"/>
    </xf>
    <xf numFmtId="165" fontId="8" fillId="5" borderId="5" xfId="1" applyNumberFormat="1" applyFont="1" applyFill="1" applyBorder="1" applyAlignment="1" applyProtection="1">
      <alignment horizontal="center" wrapText="1"/>
      <protection hidden="1"/>
    </xf>
    <xf numFmtId="165" fontId="8" fillId="5" borderId="15" xfId="1" applyNumberFormat="1" applyFont="1" applyFill="1" applyBorder="1" applyAlignment="1" applyProtection="1">
      <alignment horizontal="center" wrapText="1"/>
      <protection hidden="1"/>
    </xf>
    <xf numFmtId="0" fontId="8" fillId="3" borderId="13" xfId="0" applyFont="1" applyFill="1" applyBorder="1" applyAlignment="1" applyProtection="1">
      <alignment horizontal="left"/>
      <protection locked="0"/>
    </xf>
    <xf numFmtId="8" fontId="8" fillId="5" borderId="10" xfId="1" applyFont="1" applyFill="1" applyBorder="1" applyAlignment="1" applyProtection="1">
      <alignment horizontal="center"/>
      <protection hidden="1"/>
    </xf>
    <xf numFmtId="8" fontId="8" fillId="5" borderId="12" xfId="1" applyFont="1" applyFill="1" applyBorder="1" applyAlignment="1" applyProtection="1">
      <alignment horizontal="center"/>
      <protection hidden="1"/>
    </xf>
    <xf numFmtId="8" fontId="8" fillId="3" borderId="2" xfId="1" applyFont="1" applyFill="1" applyBorder="1" applyAlignment="1" applyProtection="1">
      <alignment horizontal="center"/>
      <protection locked="0"/>
    </xf>
    <xf numFmtId="8" fontId="8" fillId="3" borderId="15" xfId="1" applyFont="1" applyFill="1" applyBorder="1" applyAlignment="1" applyProtection="1">
      <alignment horizontal="center"/>
      <protection locked="0"/>
    </xf>
    <xf numFmtId="8" fontId="8" fillId="4" borderId="10" xfId="1" applyFont="1" applyFill="1" applyBorder="1" applyAlignment="1" applyProtection="1">
      <alignment horizontal="center"/>
      <protection locked="0"/>
    </xf>
    <xf numFmtId="8" fontId="8" fillId="4" borderId="12" xfId="1" applyFont="1" applyFill="1" applyBorder="1" applyAlignment="1" applyProtection="1">
      <alignment horizontal="center"/>
      <protection locked="0"/>
    </xf>
    <xf numFmtId="8" fontId="8" fillId="4" borderId="8" xfId="1" applyFont="1" applyFill="1" applyBorder="1" applyAlignment="1" applyProtection="1">
      <alignment horizontal="center"/>
      <protection locked="0"/>
    </xf>
    <xf numFmtId="8" fontId="8" fillId="4" borderId="14" xfId="1" applyFont="1" applyFill="1" applyBorder="1" applyAlignment="1" applyProtection="1">
      <alignment horizontal="center"/>
      <protection locked="0"/>
    </xf>
    <xf numFmtId="8" fontId="8" fillId="5" borderId="9" xfId="1" applyFont="1" applyFill="1" applyBorder="1" applyAlignment="1" applyProtection="1">
      <alignment horizontal="center"/>
      <protection hidden="1"/>
    </xf>
    <xf numFmtId="165" fontId="8" fillId="5" borderId="10" xfId="1" applyNumberFormat="1" applyFont="1" applyFill="1" applyBorder="1" applyAlignment="1" applyProtection="1">
      <alignment horizontal="center" wrapText="1"/>
      <protection hidden="1"/>
    </xf>
    <xf numFmtId="165" fontId="8" fillId="5" borderId="12" xfId="1" applyNumberFormat="1" applyFont="1" applyFill="1" applyBorder="1" applyAlignment="1" applyProtection="1">
      <alignment horizontal="center" wrapText="1"/>
      <protection hidden="1"/>
    </xf>
    <xf numFmtId="0" fontId="10" fillId="3" borderId="5" xfId="0" applyFont="1" applyFill="1" applyBorder="1" applyAlignment="1" applyProtection="1"/>
    <xf numFmtId="0" fontId="10" fillId="3" borderId="2" xfId="0" applyFont="1" applyFill="1" applyBorder="1" applyAlignment="1" applyProtection="1"/>
    <xf numFmtId="0" fontId="8" fillId="2" borderId="10" xfId="0" applyFont="1" applyFill="1" applyBorder="1" applyProtection="1">
      <protection locked="0"/>
    </xf>
    <xf numFmtId="0" fontId="8" fillId="2" borderId="11" xfId="0" applyFont="1" applyFill="1" applyBorder="1" applyProtection="1">
      <protection locked="0"/>
    </xf>
    <xf numFmtId="0" fontId="8" fillId="2" borderId="8" xfId="0" applyFont="1" applyFill="1" applyBorder="1" applyProtection="1">
      <protection locked="0"/>
    </xf>
    <xf numFmtId="165" fontId="8" fillId="14" borderId="2" xfId="1" applyNumberFormat="1" applyFont="1" applyFill="1" applyBorder="1" applyAlignment="1" applyProtection="1">
      <alignment horizontal="center" wrapText="1"/>
      <protection hidden="1"/>
    </xf>
    <xf numFmtId="0" fontId="8" fillId="0" borderId="7" xfId="0" applyFont="1" applyFill="1" applyBorder="1" applyAlignment="1" applyProtection="1">
      <alignment horizontal="center"/>
      <protection locked="0"/>
    </xf>
    <xf numFmtId="1" fontId="8" fillId="0" borderId="7" xfId="0" applyNumberFormat="1" applyFont="1" applyFill="1" applyBorder="1" applyAlignment="1" applyProtection="1">
      <alignment horizontal="center"/>
      <protection locked="0"/>
    </xf>
    <xf numFmtId="0" fontId="8" fillId="2" borderId="0" xfId="0" applyFont="1" applyFill="1" applyBorder="1" applyAlignment="1" applyProtection="1">
      <alignment horizontal="right" vertical="center"/>
      <protection locked="0"/>
    </xf>
    <xf numFmtId="8" fontId="8" fillId="5" borderId="8" xfId="1" applyFont="1" applyFill="1" applyBorder="1" applyAlignment="1" applyProtection="1">
      <alignment horizontal="center"/>
      <protection hidden="1"/>
    </xf>
    <xf numFmtId="8" fontId="8" fillId="5" borderId="14" xfId="1" applyFont="1" applyFill="1" applyBorder="1" applyAlignment="1" applyProtection="1">
      <alignment horizontal="center"/>
      <protection hidden="1"/>
    </xf>
    <xf numFmtId="0" fontId="7" fillId="3" borderId="10" xfId="0" applyFont="1" applyFill="1" applyBorder="1" applyAlignment="1" applyProtection="1">
      <protection locked="0"/>
    </xf>
    <xf numFmtId="0" fontId="7" fillId="3" borderId="9" xfId="0" applyFont="1" applyFill="1" applyBorder="1" applyAlignment="1" applyProtection="1">
      <protection locked="0"/>
    </xf>
    <xf numFmtId="0" fontId="7" fillId="3" borderId="5" xfId="0" applyFont="1" applyFill="1" applyBorder="1" applyAlignment="1" applyProtection="1">
      <alignment horizontal="center" wrapText="1"/>
    </xf>
    <xf numFmtId="8" fontId="8" fillId="5" borderId="1" xfId="1" applyFont="1" applyFill="1" applyBorder="1" applyAlignment="1" applyProtection="1">
      <alignment horizontal="center"/>
      <protection hidden="1"/>
    </xf>
    <xf numFmtId="0" fontId="24" fillId="3" borderId="16" xfId="0" applyFont="1" applyFill="1" applyBorder="1" applyAlignment="1" applyProtection="1">
      <alignment horizontal="center" vertical="center"/>
      <protection locked="0"/>
    </xf>
    <xf numFmtId="0" fontId="24" fillId="3" borderId="17" xfId="0" applyFont="1" applyFill="1" applyBorder="1" applyAlignment="1" applyProtection="1">
      <alignment horizontal="center" vertical="center"/>
      <protection locked="0"/>
    </xf>
    <xf numFmtId="0" fontId="24" fillId="3" borderId="21" xfId="0" applyFont="1" applyFill="1" applyBorder="1" applyAlignment="1" applyProtection="1">
      <alignment horizontal="center" vertical="center"/>
      <protection locked="0"/>
    </xf>
    <xf numFmtId="0" fontId="24" fillId="3" borderId="4" xfId="0" applyFont="1" applyFill="1" applyBorder="1" applyAlignment="1" applyProtection="1">
      <alignment horizontal="center" vertical="center"/>
      <protection locked="0"/>
    </xf>
    <xf numFmtId="0" fontId="24" fillId="3" borderId="0" xfId="0" applyFont="1" applyFill="1" applyBorder="1" applyAlignment="1" applyProtection="1">
      <alignment horizontal="center" vertical="center"/>
      <protection locked="0"/>
    </xf>
    <xf numFmtId="0" fontId="24" fillId="3" borderId="18" xfId="0" applyFont="1" applyFill="1" applyBorder="1" applyAlignment="1" applyProtection="1">
      <alignment horizontal="center" vertical="center"/>
      <protection locked="0"/>
    </xf>
    <xf numFmtId="0" fontId="24" fillId="3" borderId="19" xfId="0" applyFont="1" applyFill="1" applyBorder="1" applyAlignment="1" applyProtection="1">
      <alignment horizontal="center" vertical="center"/>
      <protection locked="0"/>
    </xf>
    <xf numFmtId="0" fontId="24" fillId="3" borderId="3" xfId="0" applyFont="1" applyFill="1" applyBorder="1" applyAlignment="1" applyProtection="1">
      <alignment horizontal="center" vertical="center"/>
      <protection locked="0"/>
    </xf>
    <xf numFmtId="0" fontId="24" fillId="3" borderId="20" xfId="0" applyFont="1" applyFill="1" applyBorder="1" applyAlignment="1" applyProtection="1">
      <alignment horizontal="center" vertical="center"/>
      <protection locked="0"/>
    </xf>
    <xf numFmtId="0" fontId="8" fillId="0" borderId="7" xfId="0" applyFont="1" applyFill="1" applyBorder="1" applyAlignment="1" applyProtection="1">
      <alignment horizontal="center"/>
      <protection hidden="1"/>
    </xf>
    <xf numFmtId="0" fontId="8" fillId="0" borderId="7" xfId="0" applyFont="1" applyFill="1" applyBorder="1" applyAlignment="1" applyProtection="1">
      <alignment horizontal="left"/>
      <protection locked="0"/>
    </xf>
    <xf numFmtId="0" fontId="23" fillId="2" borderId="1" xfId="0" applyFont="1" applyFill="1" applyBorder="1" applyAlignment="1" applyProtection="1">
      <alignment horizontal="left"/>
      <protection locked="0"/>
    </xf>
    <xf numFmtId="0" fontId="23" fillId="2" borderId="14" xfId="0" applyFont="1" applyFill="1" applyBorder="1" applyAlignment="1" applyProtection="1">
      <alignment horizontal="left"/>
      <protection locked="0"/>
    </xf>
    <xf numFmtId="0" fontId="6" fillId="3" borderId="16" xfId="0" applyFont="1" applyFill="1" applyBorder="1" applyAlignment="1" applyProtection="1">
      <alignment horizontal="center" vertical="center" wrapText="1"/>
      <protection hidden="1"/>
    </xf>
    <xf numFmtId="0" fontId="6" fillId="3" borderId="17" xfId="0" applyFont="1" applyFill="1" applyBorder="1" applyAlignment="1" applyProtection="1">
      <alignment horizontal="center" vertical="center" wrapText="1"/>
      <protection hidden="1"/>
    </xf>
    <xf numFmtId="0" fontId="6" fillId="3" borderId="21" xfId="0" applyFont="1" applyFill="1" applyBorder="1" applyAlignment="1" applyProtection="1">
      <alignment horizontal="center" vertical="center" wrapText="1"/>
      <protection hidden="1"/>
    </xf>
    <xf numFmtId="0" fontId="6" fillId="3" borderId="4" xfId="0" applyFont="1" applyFill="1" applyBorder="1" applyAlignment="1" applyProtection="1">
      <alignment horizontal="center" vertical="center" wrapText="1"/>
      <protection hidden="1"/>
    </xf>
    <xf numFmtId="0" fontId="6" fillId="3" borderId="0" xfId="0" applyFont="1" applyFill="1" applyBorder="1" applyAlignment="1" applyProtection="1">
      <alignment horizontal="center" vertical="center" wrapText="1"/>
      <protection hidden="1"/>
    </xf>
    <xf numFmtId="0" fontId="6" fillId="3" borderId="18" xfId="0" applyFont="1" applyFill="1" applyBorder="1" applyAlignment="1" applyProtection="1">
      <alignment horizontal="center" vertical="center" wrapText="1"/>
      <protection hidden="1"/>
    </xf>
    <xf numFmtId="0" fontId="6" fillId="3" borderId="19" xfId="0" applyFont="1" applyFill="1" applyBorder="1" applyAlignment="1" applyProtection="1">
      <alignment horizontal="center" vertical="center" wrapText="1"/>
      <protection hidden="1"/>
    </xf>
    <xf numFmtId="0" fontId="6" fillId="3" borderId="3" xfId="0" applyFont="1" applyFill="1" applyBorder="1" applyAlignment="1" applyProtection="1">
      <alignment horizontal="center" vertical="center" wrapText="1"/>
      <protection hidden="1"/>
    </xf>
    <xf numFmtId="0" fontId="6" fillId="3" borderId="20" xfId="0" applyFont="1" applyFill="1" applyBorder="1" applyAlignment="1" applyProtection="1">
      <alignment horizontal="center" vertical="center" wrapText="1"/>
      <protection hidden="1"/>
    </xf>
    <xf numFmtId="0" fontId="10" fillId="3" borderId="8" xfId="0" applyFont="1" applyFill="1" applyBorder="1" applyAlignment="1" applyProtection="1">
      <alignment horizontal="left" indent="2"/>
    </xf>
    <xf numFmtId="0" fontId="10" fillId="3" borderId="1" xfId="0" applyFont="1" applyFill="1" applyBorder="1" applyAlignment="1" applyProtection="1">
      <alignment horizontal="left" indent="2"/>
    </xf>
    <xf numFmtId="0" fontId="10" fillId="3" borderId="5" xfId="0" applyFont="1" applyFill="1" applyBorder="1" applyAlignment="1" applyProtection="1">
      <alignment horizontal="left" indent="2"/>
    </xf>
    <xf numFmtId="0" fontId="10" fillId="3" borderId="2" xfId="0" applyFont="1" applyFill="1" applyBorder="1" applyAlignment="1" applyProtection="1">
      <alignment horizontal="left" indent="2"/>
    </xf>
    <xf numFmtId="0" fontId="10" fillId="3" borderId="10" xfId="0" applyFont="1" applyFill="1" applyBorder="1" applyAlignment="1" applyProtection="1">
      <alignment horizontal="left" indent="2"/>
    </xf>
    <xf numFmtId="0" fontId="10" fillId="3" borderId="9" xfId="0" applyFont="1" applyFill="1" applyBorder="1" applyAlignment="1" applyProtection="1">
      <alignment horizontal="left" indent="2"/>
    </xf>
    <xf numFmtId="165" fontId="8" fillId="5" borderId="8" xfId="1" applyNumberFormat="1" applyFont="1" applyFill="1" applyBorder="1" applyAlignment="1" applyProtection="1">
      <alignment horizontal="center" wrapText="1"/>
      <protection hidden="1"/>
    </xf>
    <xf numFmtId="165" fontId="8" fillId="5" borderId="14" xfId="1" applyNumberFormat="1" applyFont="1" applyFill="1" applyBorder="1" applyAlignment="1" applyProtection="1">
      <alignment horizontal="center" wrapText="1"/>
      <protection hidden="1"/>
    </xf>
    <xf numFmtId="165" fontId="8" fillId="14" borderId="5" xfId="1" applyNumberFormat="1" applyFont="1" applyFill="1" applyBorder="1" applyAlignment="1" applyProtection="1">
      <alignment horizontal="center" wrapText="1"/>
      <protection hidden="1"/>
    </xf>
    <xf numFmtId="0" fontId="7" fillId="3" borderId="7" xfId="0" applyFont="1" applyFill="1" applyBorder="1" applyAlignment="1" applyProtection="1">
      <alignment horizontal="center" wrapText="1"/>
    </xf>
    <xf numFmtId="0" fontId="8" fillId="4" borderId="5" xfId="0" applyFont="1" applyFill="1" applyBorder="1" applyAlignment="1" applyProtection="1">
      <alignment horizontal="left"/>
      <protection hidden="1"/>
    </xf>
    <xf numFmtId="0" fontId="8" fillId="4" borderId="15" xfId="0" applyFont="1" applyFill="1" applyBorder="1" applyAlignment="1" applyProtection="1">
      <alignment horizontal="left"/>
      <protection hidden="1"/>
    </xf>
    <xf numFmtId="49" fontId="8" fillId="4" borderId="8" xfId="0" applyNumberFormat="1" applyFont="1" applyFill="1" applyBorder="1" applyAlignment="1" applyProtection="1">
      <alignment horizontal="left"/>
      <protection hidden="1"/>
    </xf>
    <xf numFmtId="0" fontId="8" fillId="4" borderId="14" xfId="0" applyFont="1" applyFill="1" applyBorder="1" applyAlignment="1" applyProtection="1">
      <alignment horizontal="left"/>
      <protection hidden="1"/>
    </xf>
    <xf numFmtId="0" fontId="7" fillId="3" borderId="22" xfId="0" applyFont="1" applyFill="1" applyBorder="1" applyAlignment="1" applyProtection="1">
      <alignment horizontal="center"/>
    </xf>
    <xf numFmtId="0" fontId="7" fillId="3" borderId="23" xfId="0" applyFont="1" applyFill="1" applyBorder="1" applyAlignment="1" applyProtection="1">
      <alignment horizontal="center"/>
    </xf>
    <xf numFmtId="0" fontId="10" fillId="3" borderId="15" xfId="0" applyFont="1" applyFill="1" applyBorder="1" applyAlignment="1" applyProtection="1">
      <alignment horizontal="left" indent="2"/>
    </xf>
    <xf numFmtId="0" fontId="23" fillId="2" borderId="1" xfId="0" applyFont="1" applyFill="1" applyBorder="1" applyAlignment="1" applyProtection="1">
      <alignment horizontal="left"/>
      <protection hidden="1"/>
    </xf>
    <xf numFmtId="0" fontId="23" fillId="2" borderId="14" xfId="0" applyFont="1" applyFill="1" applyBorder="1" applyAlignment="1" applyProtection="1">
      <alignment horizontal="left"/>
      <protection hidden="1"/>
    </xf>
    <xf numFmtId="0" fontId="7" fillId="3" borderId="10" xfId="0" applyFont="1" applyFill="1" applyBorder="1" applyAlignment="1" applyProtection="1">
      <alignment horizontal="center"/>
    </xf>
    <xf numFmtId="0" fontId="7" fillId="3" borderId="12" xfId="0" applyFont="1" applyFill="1" applyBorder="1" applyAlignment="1" applyProtection="1">
      <alignment horizontal="center"/>
    </xf>
    <xf numFmtId="0" fontId="7" fillId="3" borderId="10" xfId="0" applyFont="1" applyFill="1" applyBorder="1" applyAlignment="1" applyProtection="1">
      <alignment horizontal="center"/>
      <protection locked="0"/>
    </xf>
    <xf numFmtId="0" fontId="7" fillId="3" borderId="12" xfId="0" applyFont="1" applyFill="1" applyBorder="1" applyAlignment="1" applyProtection="1">
      <alignment horizontal="center"/>
      <protection locked="0"/>
    </xf>
    <xf numFmtId="0" fontId="8" fillId="2" borderId="11" xfId="0" applyFont="1" applyFill="1" applyBorder="1" applyAlignment="1" applyProtection="1">
      <alignment horizontal="right"/>
      <protection locked="0"/>
    </xf>
    <xf numFmtId="0" fontId="8" fillId="2" borderId="13" xfId="0" applyFont="1" applyFill="1" applyBorder="1" applyAlignment="1" applyProtection="1">
      <alignment horizontal="right"/>
      <protection locked="0"/>
    </xf>
    <xf numFmtId="8" fontId="8" fillId="5" borderId="8" xfId="1" applyFont="1" applyFill="1" applyBorder="1" applyAlignment="1" applyProtection="1">
      <alignment horizontal="center" wrapText="1"/>
      <protection hidden="1"/>
    </xf>
    <xf numFmtId="8" fontId="8" fillId="5" borderId="14" xfId="1" applyFont="1" applyFill="1" applyBorder="1" applyAlignment="1" applyProtection="1">
      <alignment horizontal="center" wrapText="1"/>
      <protection hidden="1"/>
    </xf>
    <xf numFmtId="8" fontId="8" fillId="4" borderId="8" xfId="1" applyFont="1" applyFill="1" applyBorder="1" applyAlignment="1" applyProtection="1">
      <alignment horizontal="center"/>
      <protection locked="0" hidden="1"/>
    </xf>
    <xf numFmtId="8" fontId="8" fillId="4" borderId="14" xfId="1" applyFont="1" applyFill="1" applyBorder="1" applyAlignment="1" applyProtection="1">
      <alignment horizontal="center"/>
      <protection locked="0" hidden="1"/>
    </xf>
    <xf numFmtId="8" fontId="8" fillId="4" borderId="5" xfId="1" applyFont="1" applyFill="1" applyBorder="1" applyAlignment="1" applyProtection="1">
      <alignment horizontal="center"/>
      <protection locked="0" hidden="1"/>
    </xf>
    <xf numFmtId="8" fontId="8" fillId="4" borderId="15" xfId="1" applyFont="1" applyFill="1" applyBorder="1" applyAlignment="1" applyProtection="1">
      <alignment horizontal="center"/>
      <protection locked="0" hidden="1"/>
    </xf>
    <xf numFmtId="0" fontId="7" fillId="3" borderId="5" xfId="0" applyFont="1" applyFill="1" applyBorder="1" applyAlignment="1" applyProtection="1"/>
    <xf numFmtId="0" fontId="7" fillId="3" borderId="15" xfId="0" applyFont="1" applyFill="1" applyBorder="1" applyAlignment="1" applyProtection="1"/>
    <xf numFmtId="8" fontId="8" fillId="3" borderId="2" xfId="1" applyFont="1" applyFill="1" applyBorder="1" applyAlignment="1" applyProtection="1">
      <alignment horizontal="center"/>
    </xf>
    <xf numFmtId="8" fontId="8" fillId="3" borderId="2" xfId="1" applyFont="1" applyFill="1" applyBorder="1" applyAlignment="1" applyProtection="1">
      <alignment horizontal="center"/>
      <protection locked="0" hidden="1"/>
    </xf>
    <xf numFmtId="8" fontId="8" fillId="3" borderId="15" xfId="1" applyFont="1" applyFill="1" applyBorder="1" applyAlignment="1" applyProtection="1">
      <alignment horizontal="center"/>
      <protection locked="0" hidden="1"/>
    </xf>
    <xf numFmtId="0" fontId="9" fillId="3" borderId="15" xfId="0" applyFont="1" applyFill="1" applyBorder="1" applyAlignment="1" applyProtection="1"/>
    <xf numFmtId="0" fontId="10" fillId="3" borderId="12" xfId="0" applyFont="1" applyFill="1" applyBorder="1" applyAlignment="1" applyProtection="1">
      <alignment horizontal="left" indent="2"/>
    </xf>
    <xf numFmtId="0" fontId="10" fillId="3" borderId="14" xfId="0" applyFont="1" applyFill="1" applyBorder="1" applyAlignment="1" applyProtection="1">
      <alignment horizontal="left" indent="2"/>
    </xf>
    <xf numFmtId="8" fontId="8" fillId="5" borderId="5" xfId="1" applyFont="1" applyFill="1" applyBorder="1" applyAlignment="1" applyProtection="1">
      <alignment horizontal="center" vertical="center"/>
      <protection hidden="1"/>
    </xf>
    <xf numFmtId="8" fontId="8" fillId="5" borderId="15" xfId="1" applyFont="1" applyFill="1" applyBorder="1" applyAlignment="1" applyProtection="1">
      <alignment horizontal="center" vertical="center"/>
      <protection hidden="1"/>
    </xf>
    <xf numFmtId="8" fontId="8" fillId="4" borderId="5" xfId="1" applyFont="1" applyFill="1" applyBorder="1" applyAlignment="1" applyProtection="1">
      <alignment horizontal="center" vertical="center"/>
      <protection locked="0"/>
    </xf>
    <xf numFmtId="8" fontId="8" fillId="4" borderId="15" xfId="1" applyFont="1" applyFill="1" applyBorder="1" applyAlignment="1" applyProtection="1">
      <alignment horizontal="center" vertical="center"/>
      <protection locked="0"/>
    </xf>
    <xf numFmtId="8" fontId="8" fillId="5" borderId="7" xfId="1" applyFont="1" applyFill="1" applyBorder="1" applyAlignment="1" applyProtection="1">
      <alignment horizontal="center"/>
      <protection hidden="1"/>
    </xf>
    <xf numFmtId="0" fontId="6" fillId="3" borderId="10" xfId="0" applyFont="1" applyFill="1" applyBorder="1" applyAlignment="1" applyProtection="1">
      <alignment horizontal="center" vertical="center" wrapText="1"/>
      <protection hidden="1"/>
    </xf>
    <xf numFmtId="0" fontId="6" fillId="3" borderId="9" xfId="0" applyFont="1" applyFill="1" applyBorder="1" applyAlignment="1" applyProtection="1">
      <alignment horizontal="center" vertical="center" wrapText="1"/>
      <protection hidden="1"/>
    </xf>
    <xf numFmtId="0" fontId="6" fillId="3" borderId="12" xfId="0" applyFont="1" applyFill="1" applyBorder="1" applyAlignment="1" applyProtection="1">
      <alignment horizontal="center" vertical="center" wrapText="1"/>
      <protection hidden="1"/>
    </xf>
    <xf numFmtId="0" fontId="6" fillId="3" borderId="11" xfId="0" applyFont="1" applyFill="1" applyBorder="1" applyAlignment="1" applyProtection="1">
      <alignment horizontal="center" vertical="center" wrapText="1"/>
      <protection hidden="1"/>
    </xf>
    <xf numFmtId="0" fontId="6" fillId="3" borderId="13" xfId="0" applyFont="1" applyFill="1" applyBorder="1" applyAlignment="1" applyProtection="1">
      <alignment horizontal="center" vertical="center" wrapText="1"/>
      <protection hidden="1"/>
    </xf>
    <xf numFmtId="0" fontId="6" fillId="3" borderId="24" xfId="0" applyFont="1" applyFill="1" applyBorder="1" applyAlignment="1" applyProtection="1">
      <alignment horizontal="center" vertical="center" wrapText="1"/>
      <protection hidden="1"/>
    </xf>
    <xf numFmtId="0" fontId="6" fillId="3" borderId="25" xfId="0" applyFont="1" applyFill="1" applyBorder="1" applyAlignment="1" applyProtection="1">
      <alignment horizontal="center" vertical="center" wrapText="1"/>
      <protection hidden="1"/>
    </xf>
    <xf numFmtId="0" fontId="8" fillId="0" borderId="7" xfId="0" applyFont="1" applyFill="1" applyBorder="1" applyAlignment="1" applyProtection="1">
      <alignment horizontal="left"/>
      <protection hidden="1"/>
    </xf>
    <xf numFmtId="0" fontId="8" fillId="2" borderId="22" xfId="0" applyFont="1" applyFill="1" applyBorder="1" applyProtection="1">
      <protection locked="0"/>
    </xf>
    <xf numFmtId="0" fontId="8" fillId="2" borderId="23" xfId="0" applyFont="1" applyFill="1" applyBorder="1" applyProtection="1">
      <protection locked="0"/>
    </xf>
    <xf numFmtId="0" fontId="8" fillId="2" borderId="6" xfId="0" applyFont="1" applyFill="1" applyBorder="1" applyProtection="1">
      <protection locked="0"/>
    </xf>
    <xf numFmtId="8" fontId="8" fillId="4" borderId="2" xfId="1" applyFont="1" applyFill="1" applyBorder="1" applyAlignment="1" applyProtection="1">
      <alignment horizontal="center"/>
      <protection locked="0" hidden="1"/>
    </xf>
    <xf numFmtId="49" fontId="8" fillId="4" borderId="5" xfId="0" applyNumberFormat="1" applyFont="1" applyFill="1" applyBorder="1" applyAlignment="1" applyProtection="1">
      <alignment horizontal="left"/>
      <protection hidden="1"/>
    </xf>
    <xf numFmtId="0" fontId="8" fillId="4" borderId="15" xfId="0" applyNumberFormat="1" applyFont="1" applyFill="1" applyBorder="1" applyAlignment="1" applyProtection="1">
      <alignment horizontal="left"/>
      <protection hidden="1"/>
    </xf>
    <xf numFmtId="0" fontId="8" fillId="4" borderId="8" xfId="0" applyFont="1" applyFill="1" applyBorder="1" applyAlignment="1" applyProtection="1">
      <alignment horizontal="left"/>
    </xf>
    <xf numFmtId="0" fontId="8" fillId="4" borderId="1" xfId="0" applyFont="1" applyFill="1" applyBorder="1" applyAlignment="1" applyProtection="1">
      <alignment horizontal="left"/>
    </xf>
    <xf numFmtId="0" fontId="7" fillId="3" borderId="0" xfId="0" applyFont="1" applyFill="1" applyBorder="1" applyAlignment="1" applyProtection="1">
      <alignment horizontal="center" wrapText="1"/>
    </xf>
    <xf numFmtId="0" fontId="7" fillId="3" borderId="1" xfId="0" applyFont="1" applyFill="1" applyBorder="1" applyAlignment="1" applyProtection="1">
      <alignment horizontal="center" wrapText="1"/>
    </xf>
    <xf numFmtId="0" fontId="7" fillId="3" borderId="9" xfId="0" applyFont="1" applyFill="1" applyBorder="1" applyAlignment="1" applyProtection="1">
      <alignment horizontal="left"/>
    </xf>
    <xf numFmtId="0" fontId="7" fillId="3" borderId="12" xfId="0" applyFont="1" applyFill="1" applyBorder="1" applyAlignment="1" applyProtection="1">
      <alignment horizontal="left"/>
    </xf>
    <xf numFmtId="165" fontId="8" fillId="5" borderId="2" xfId="1" applyNumberFormat="1" applyFont="1" applyFill="1" applyBorder="1" applyAlignment="1" applyProtection="1">
      <alignment horizontal="center"/>
      <protection hidden="1"/>
    </xf>
    <xf numFmtId="8" fontId="8" fillId="2" borderId="2" xfId="1" applyFont="1" applyFill="1" applyBorder="1" applyAlignment="1" applyProtection="1">
      <alignment horizontal="center"/>
      <protection hidden="1"/>
    </xf>
    <xf numFmtId="8" fontId="8" fillId="2" borderId="15" xfId="1" applyFont="1" applyFill="1" applyBorder="1" applyAlignment="1" applyProtection="1">
      <alignment horizontal="center"/>
      <protection hidden="1"/>
    </xf>
    <xf numFmtId="8" fontId="8" fillId="2" borderId="5" xfId="1" applyFont="1" applyFill="1" applyBorder="1" applyAlignment="1" applyProtection="1">
      <alignment horizontal="center"/>
      <protection hidden="1"/>
    </xf>
    <xf numFmtId="0" fontId="8" fillId="2" borderId="7" xfId="0" applyFont="1" applyFill="1" applyBorder="1" applyProtection="1">
      <protection locked="0"/>
    </xf>
    <xf numFmtId="8" fontId="8" fillId="0" borderId="5" xfId="1" applyFont="1" applyFill="1" applyBorder="1" applyAlignment="1" applyProtection="1">
      <alignment horizontal="center"/>
      <protection locked="0"/>
    </xf>
    <xf numFmtId="8" fontId="8" fillId="0" borderId="15" xfId="1" applyFont="1" applyFill="1" applyBorder="1" applyAlignment="1" applyProtection="1">
      <alignment horizontal="center"/>
      <protection locked="0"/>
    </xf>
    <xf numFmtId="0" fontId="9" fillId="3" borderId="10" xfId="0" applyFont="1" applyFill="1" applyBorder="1" applyAlignment="1" applyProtection="1">
      <alignment horizontal="center" vertical="center" wrapText="1"/>
      <protection hidden="1"/>
    </xf>
    <xf numFmtId="0" fontId="9" fillId="3" borderId="9" xfId="0" applyFont="1" applyFill="1" applyBorder="1" applyAlignment="1" applyProtection="1">
      <alignment horizontal="center" vertical="center" wrapText="1"/>
      <protection hidden="1"/>
    </xf>
    <xf numFmtId="0" fontId="9" fillId="3" borderId="12" xfId="0" applyFont="1" applyFill="1" applyBorder="1" applyAlignment="1" applyProtection="1">
      <alignment horizontal="center" vertical="center" wrapText="1"/>
      <protection hidden="1"/>
    </xf>
    <xf numFmtId="0" fontId="9" fillId="3" borderId="11" xfId="0" applyFont="1" applyFill="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9" fillId="3" borderId="13" xfId="0" applyFont="1" applyFill="1" applyBorder="1" applyAlignment="1" applyProtection="1">
      <alignment horizontal="center" vertical="center" wrapText="1"/>
      <protection hidden="1"/>
    </xf>
    <xf numFmtId="0" fontId="9" fillId="3" borderId="24" xfId="0" applyFont="1" applyFill="1" applyBorder="1" applyAlignment="1" applyProtection="1">
      <alignment horizontal="center" vertical="center" wrapText="1"/>
      <protection hidden="1"/>
    </xf>
    <xf numFmtId="0" fontId="9" fillId="3" borderId="3" xfId="0" applyFont="1" applyFill="1" applyBorder="1" applyAlignment="1" applyProtection="1">
      <alignment horizontal="center" vertical="center" wrapText="1"/>
      <protection hidden="1"/>
    </xf>
    <xf numFmtId="0" fontId="9" fillId="3" borderId="25" xfId="0" applyFont="1" applyFill="1" applyBorder="1" applyAlignment="1" applyProtection="1">
      <alignment horizontal="center" vertical="center" wrapText="1"/>
      <protection hidden="1"/>
    </xf>
    <xf numFmtId="0" fontId="7" fillId="3" borderId="6" xfId="0" applyFont="1" applyFill="1" applyBorder="1" applyAlignment="1" applyProtection="1">
      <alignment horizontal="center"/>
    </xf>
    <xf numFmtId="0" fontId="8" fillId="6" borderId="0" xfId="0" applyFont="1" applyFill="1" applyBorder="1" applyAlignment="1" applyProtection="1">
      <alignment horizontal="left"/>
      <protection locked="0"/>
    </xf>
    <xf numFmtId="0" fontId="8" fillId="6" borderId="0" xfId="0" applyFont="1" applyFill="1" applyBorder="1" applyAlignment="1" applyProtection="1">
      <alignment horizontal="right"/>
      <protection locked="0"/>
    </xf>
    <xf numFmtId="0" fontId="8" fillId="6" borderId="11" xfId="0" applyFont="1" applyFill="1" applyBorder="1" applyAlignment="1" applyProtection="1">
      <alignment horizontal="right"/>
      <protection locked="0"/>
    </xf>
    <xf numFmtId="0" fontId="8" fillId="6" borderId="13" xfId="0" applyFont="1" applyFill="1" applyBorder="1" applyAlignment="1" applyProtection="1">
      <alignment horizontal="right"/>
      <protection locked="0"/>
    </xf>
    <xf numFmtId="8" fontId="8" fillId="4" borderId="8" xfId="1" applyFont="1" applyFill="1" applyBorder="1" applyAlignment="1" applyProtection="1">
      <alignment horizontal="left"/>
      <protection locked="0" hidden="1"/>
    </xf>
    <xf numFmtId="8" fontId="8" fillId="4" borderId="14" xfId="1" applyFont="1" applyFill="1" applyBorder="1" applyAlignment="1" applyProtection="1">
      <alignment horizontal="left"/>
      <protection locked="0" hidden="1"/>
    </xf>
    <xf numFmtId="8" fontId="8" fillId="4" borderId="5" xfId="1" applyFont="1" applyFill="1" applyBorder="1" applyAlignment="1" applyProtection="1">
      <alignment horizontal="left"/>
      <protection locked="0" hidden="1"/>
    </xf>
    <xf numFmtId="8" fontId="8" fillId="4" borderId="15" xfId="1" applyFont="1" applyFill="1" applyBorder="1" applyAlignment="1" applyProtection="1">
      <alignment horizontal="left"/>
      <protection locked="0" hidden="1"/>
    </xf>
    <xf numFmtId="0" fontId="7" fillId="3" borderId="13" xfId="0" applyFont="1" applyFill="1" applyBorder="1" applyAlignment="1" applyProtection="1">
      <alignment horizontal="center" wrapText="1"/>
    </xf>
    <xf numFmtId="0" fontId="7" fillId="3" borderId="14" xfId="0" applyFont="1" applyFill="1" applyBorder="1" applyAlignment="1" applyProtection="1">
      <alignment horizontal="center" wrapText="1"/>
    </xf>
    <xf numFmtId="0" fontId="7" fillId="3" borderId="23" xfId="0" applyFont="1" applyFill="1" applyBorder="1" applyAlignment="1" applyProtection="1">
      <alignment horizontal="center" wrapText="1"/>
    </xf>
    <xf numFmtId="0" fontId="7" fillId="3" borderId="6" xfId="0" applyFont="1" applyFill="1" applyBorder="1" applyAlignment="1" applyProtection="1">
      <alignment horizontal="center" wrapText="1"/>
    </xf>
    <xf numFmtId="0" fontId="7" fillId="3" borderId="5" xfId="0" applyFont="1" applyFill="1" applyBorder="1" applyAlignment="1" applyProtection="1">
      <alignment horizontal="center"/>
    </xf>
    <xf numFmtId="0" fontId="7" fillId="3" borderId="15" xfId="0" applyFont="1" applyFill="1" applyBorder="1" applyAlignment="1" applyProtection="1">
      <alignment horizontal="center"/>
    </xf>
    <xf numFmtId="0" fontId="7" fillId="3" borderId="0" xfId="0" applyFont="1" applyFill="1" applyBorder="1" applyAlignment="1" applyProtection="1">
      <alignment horizontal="center"/>
    </xf>
    <xf numFmtId="0" fontId="7" fillId="3" borderId="13" xfId="0" applyFont="1" applyFill="1" applyBorder="1" applyAlignment="1" applyProtection="1">
      <alignment horizontal="center"/>
    </xf>
    <xf numFmtId="0" fontId="7" fillId="3" borderId="2" xfId="0" applyFont="1" applyFill="1" applyBorder="1" applyAlignment="1" applyProtection="1"/>
    <xf numFmtId="0" fontId="10" fillId="3" borderId="8" xfId="0" applyFont="1" applyFill="1" applyBorder="1" applyAlignment="1" applyProtection="1">
      <alignment horizontal="left" indent="4"/>
    </xf>
    <xf numFmtId="0" fontId="10" fillId="3" borderId="14" xfId="0" applyFont="1" applyFill="1" applyBorder="1" applyAlignment="1" applyProtection="1">
      <alignment horizontal="left" indent="4"/>
    </xf>
    <xf numFmtId="0" fontId="9" fillId="3" borderId="10" xfId="0" applyFont="1" applyFill="1" applyBorder="1" applyAlignment="1" applyProtection="1"/>
    <xf numFmtId="0" fontId="9" fillId="3" borderId="12" xfId="0" applyFont="1" applyFill="1" applyBorder="1" applyAlignment="1" applyProtection="1"/>
    <xf numFmtId="0" fontId="8" fillId="2" borderId="22" xfId="0" applyFont="1" applyFill="1" applyBorder="1" applyAlignment="1" applyProtection="1">
      <alignment horizontal="center"/>
      <protection locked="0"/>
    </xf>
    <xf numFmtId="0" fontId="8" fillId="2" borderId="23" xfId="0" applyFont="1" applyFill="1" applyBorder="1" applyAlignment="1" applyProtection="1">
      <alignment horizontal="center"/>
      <protection locked="0"/>
    </xf>
    <xf numFmtId="0" fontId="8" fillId="2" borderId="6" xfId="0" applyFont="1" applyFill="1" applyBorder="1" applyAlignment="1" applyProtection="1">
      <alignment horizontal="center"/>
      <protection locked="0"/>
    </xf>
    <xf numFmtId="8" fontId="8" fillId="10" borderId="2" xfId="1" applyFont="1" applyFill="1" applyBorder="1" applyAlignment="1" applyProtection="1">
      <alignment horizontal="center"/>
      <protection hidden="1"/>
    </xf>
    <xf numFmtId="8" fontId="8" fillId="10" borderId="15" xfId="1" applyFont="1" applyFill="1" applyBorder="1" applyAlignment="1" applyProtection="1">
      <alignment horizontal="center"/>
      <protection hidden="1"/>
    </xf>
    <xf numFmtId="0" fontId="9" fillId="3" borderId="16" xfId="0" applyFont="1" applyFill="1" applyBorder="1" applyAlignment="1" applyProtection="1">
      <alignment horizontal="center" vertical="center" wrapText="1"/>
      <protection hidden="1"/>
    </xf>
    <xf numFmtId="0" fontId="9" fillId="3" borderId="17" xfId="0" applyFont="1" applyFill="1" applyBorder="1" applyAlignment="1" applyProtection="1">
      <alignment horizontal="center" vertical="center" wrapText="1"/>
      <protection hidden="1"/>
    </xf>
    <xf numFmtId="0" fontId="9" fillId="3" borderId="21" xfId="0" applyFont="1" applyFill="1" applyBorder="1" applyAlignment="1" applyProtection="1">
      <alignment horizontal="center" vertical="center" wrapText="1"/>
      <protection hidden="1"/>
    </xf>
    <xf numFmtId="0" fontId="9" fillId="3" borderId="4" xfId="0" applyFont="1" applyFill="1" applyBorder="1" applyAlignment="1" applyProtection="1">
      <alignment horizontal="center" vertical="center" wrapText="1"/>
      <protection hidden="1"/>
    </xf>
    <xf numFmtId="0" fontId="9" fillId="3" borderId="18" xfId="0" applyFont="1" applyFill="1" applyBorder="1" applyAlignment="1" applyProtection="1">
      <alignment horizontal="center" vertical="center" wrapText="1"/>
      <protection hidden="1"/>
    </xf>
    <xf numFmtId="0" fontId="9" fillId="3" borderId="19" xfId="0" applyFont="1" applyFill="1" applyBorder="1" applyAlignment="1" applyProtection="1">
      <alignment horizontal="center" vertical="center" wrapText="1"/>
      <protection hidden="1"/>
    </xf>
    <xf numFmtId="0" fontId="9" fillId="3" borderId="20" xfId="0" applyFont="1" applyFill="1" applyBorder="1" applyAlignment="1" applyProtection="1">
      <alignment horizontal="center" vertical="center" wrapText="1"/>
      <protection hidden="1"/>
    </xf>
    <xf numFmtId="0" fontId="24" fillId="3" borderId="16" xfId="0" applyFont="1" applyFill="1" applyBorder="1" applyAlignment="1" applyProtection="1">
      <alignment horizontal="center" vertical="center"/>
      <protection hidden="1"/>
    </xf>
    <xf numFmtId="0" fontId="24" fillId="3" borderId="17" xfId="0" applyFont="1" applyFill="1" applyBorder="1" applyAlignment="1" applyProtection="1">
      <alignment horizontal="center" vertical="center"/>
      <protection hidden="1"/>
    </xf>
    <xf numFmtId="0" fontId="24" fillId="3" borderId="21" xfId="0" applyFont="1" applyFill="1" applyBorder="1" applyAlignment="1" applyProtection="1">
      <alignment horizontal="center" vertical="center"/>
      <protection hidden="1"/>
    </xf>
    <xf numFmtId="0" fontId="24" fillId="3" borderId="4" xfId="0" applyFont="1" applyFill="1" applyBorder="1" applyAlignment="1" applyProtection="1">
      <alignment horizontal="center" vertical="center"/>
      <protection hidden="1"/>
    </xf>
    <xf numFmtId="0" fontId="24" fillId="3" borderId="0" xfId="0" applyFont="1" applyFill="1" applyBorder="1" applyAlignment="1" applyProtection="1">
      <alignment horizontal="center" vertical="center"/>
      <protection hidden="1"/>
    </xf>
    <xf numFmtId="0" fontId="24" fillId="3" borderId="18" xfId="0" applyFont="1" applyFill="1" applyBorder="1" applyAlignment="1" applyProtection="1">
      <alignment horizontal="center" vertical="center"/>
      <protection hidden="1"/>
    </xf>
    <xf numFmtId="0" fontId="24" fillId="3" borderId="19" xfId="0" applyFont="1" applyFill="1" applyBorder="1" applyAlignment="1" applyProtection="1">
      <alignment horizontal="center" vertical="center"/>
      <protection hidden="1"/>
    </xf>
    <xf numFmtId="0" fontId="24" fillId="3" borderId="3" xfId="0" applyFont="1" applyFill="1" applyBorder="1" applyAlignment="1" applyProtection="1">
      <alignment horizontal="center" vertical="center"/>
      <protection hidden="1"/>
    </xf>
    <xf numFmtId="0" fontId="24" fillId="3" borderId="20" xfId="0" applyFont="1" applyFill="1" applyBorder="1" applyAlignment="1" applyProtection="1">
      <alignment horizontal="center" vertical="center"/>
      <protection hidden="1"/>
    </xf>
    <xf numFmtId="0" fontId="8" fillId="2" borderId="0" xfId="0" applyFont="1" applyFill="1" applyBorder="1" applyAlignment="1" applyProtection="1">
      <alignment horizontal="left"/>
      <protection hidden="1"/>
    </xf>
    <xf numFmtId="0" fontId="8" fillId="2" borderId="0" xfId="0" applyFont="1" applyFill="1" applyBorder="1" applyAlignment="1" applyProtection="1">
      <alignment horizontal="right"/>
      <protection hidden="1"/>
    </xf>
    <xf numFmtId="0" fontId="7" fillId="3" borderId="7" xfId="0" applyFont="1" applyFill="1" applyBorder="1" applyAlignment="1" applyProtection="1">
      <alignment horizontal="center"/>
      <protection hidden="1"/>
    </xf>
    <xf numFmtId="0" fontId="9" fillId="3" borderId="5" xfId="0" applyFont="1" applyFill="1" applyBorder="1" applyAlignment="1" applyProtection="1">
      <alignment horizontal="left"/>
      <protection hidden="1"/>
    </xf>
    <xf numFmtId="0" fontId="9" fillId="3" borderId="15" xfId="0" applyFont="1" applyFill="1" applyBorder="1" applyAlignment="1" applyProtection="1">
      <alignment horizontal="left"/>
      <protection hidden="1"/>
    </xf>
    <xf numFmtId="0" fontId="7" fillId="3" borderId="0" xfId="0" applyFont="1" applyFill="1" applyBorder="1" applyAlignment="1" applyProtection="1">
      <alignment horizontal="left"/>
      <protection hidden="1"/>
    </xf>
    <xf numFmtId="0" fontId="7" fillId="3" borderId="13" xfId="0" applyFont="1" applyFill="1" applyBorder="1" applyAlignment="1" applyProtection="1">
      <alignment horizontal="left"/>
      <protection hidden="1"/>
    </xf>
    <xf numFmtId="0" fontId="8" fillId="2" borderId="11" xfId="0" applyFont="1" applyFill="1" applyBorder="1" applyAlignment="1" applyProtection="1">
      <alignment horizontal="right"/>
      <protection hidden="1"/>
    </xf>
    <xf numFmtId="0" fontId="8" fillId="2" borderId="13" xfId="0" applyFont="1" applyFill="1" applyBorder="1" applyAlignment="1" applyProtection="1">
      <alignment horizontal="right"/>
      <protection hidden="1"/>
    </xf>
    <xf numFmtId="0" fontId="7" fillId="3" borderId="5" xfId="0" applyFont="1" applyFill="1" applyBorder="1" applyAlignment="1" applyProtection="1">
      <alignment horizontal="left"/>
      <protection hidden="1"/>
    </xf>
    <xf numFmtId="0" fontId="7" fillId="3" borderId="15" xfId="0" applyFont="1" applyFill="1" applyBorder="1" applyAlignment="1" applyProtection="1">
      <alignment horizontal="left"/>
      <protection hidden="1"/>
    </xf>
    <xf numFmtId="0" fontId="8" fillId="4" borderId="2" xfId="0" applyFont="1" applyFill="1" applyBorder="1" applyAlignment="1" applyProtection="1">
      <alignment horizontal="left"/>
      <protection hidden="1"/>
    </xf>
    <xf numFmtId="0" fontId="8" fillId="4" borderId="10" xfId="0" applyFont="1" applyFill="1" applyBorder="1" applyAlignment="1" applyProtection="1">
      <alignment horizontal="left"/>
      <protection hidden="1"/>
    </xf>
    <xf numFmtId="0" fontId="8" fillId="4" borderId="9" xfId="0" applyFont="1" applyFill="1" applyBorder="1" applyAlignment="1" applyProtection="1">
      <alignment horizontal="left"/>
      <protection hidden="1"/>
    </xf>
    <xf numFmtId="0" fontId="7" fillId="3" borderId="5" xfId="0" applyFont="1" applyFill="1" applyBorder="1" applyAlignment="1" applyProtection="1">
      <protection hidden="1"/>
    </xf>
    <xf numFmtId="0" fontId="7" fillId="3" borderId="2" xfId="0" applyFont="1" applyFill="1" applyBorder="1" applyAlignment="1" applyProtection="1">
      <protection hidden="1"/>
    </xf>
    <xf numFmtId="0" fontId="10" fillId="3" borderId="5" xfId="0" applyFont="1" applyFill="1" applyBorder="1" applyAlignment="1" applyProtection="1">
      <alignment horizontal="left"/>
      <protection hidden="1"/>
    </xf>
    <xf numFmtId="0" fontId="10" fillId="3" borderId="2" xfId="0" applyFont="1" applyFill="1" applyBorder="1" applyAlignment="1" applyProtection="1">
      <alignment horizontal="left"/>
      <protection hidden="1"/>
    </xf>
    <xf numFmtId="0" fontId="10" fillId="3" borderId="5" xfId="0" applyFont="1" applyFill="1" applyBorder="1" applyAlignment="1" applyProtection="1">
      <protection hidden="1"/>
    </xf>
    <xf numFmtId="0" fontId="10" fillId="3" borderId="2" xfId="0" applyFont="1" applyFill="1" applyBorder="1" applyAlignment="1" applyProtection="1">
      <protection hidden="1"/>
    </xf>
    <xf numFmtId="0" fontId="9" fillId="3" borderId="5" xfId="0" applyFont="1" applyFill="1" applyBorder="1" applyAlignment="1" applyProtection="1">
      <protection hidden="1"/>
    </xf>
    <xf numFmtId="0" fontId="9" fillId="3" borderId="2" xfId="0" applyFont="1" applyFill="1" applyBorder="1" applyAlignment="1" applyProtection="1">
      <protection hidden="1"/>
    </xf>
    <xf numFmtId="0" fontId="10" fillId="3" borderId="5" xfId="0" applyFont="1" applyFill="1" applyBorder="1" applyAlignment="1" applyProtection="1">
      <alignment horizontal="left" indent="4"/>
      <protection hidden="1"/>
    </xf>
    <xf numFmtId="0" fontId="10" fillId="3" borderId="15" xfId="0" applyFont="1" applyFill="1" applyBorder="1" applyAlignment="1" applyProtection="1">
      <alignment horizontal="left" indent="4"/>
      <protection hidden="1"/>
    </xf>
    <xf numFmtId="0" fontId="8" fillId="2" borderId="22" xfId="0" applyFont="1" applyFill="1" applyBorder="1" applyProtection="1">
      <protection hidden="1"/>
    </xf>
    <xf numFmtId="0" fontId="8" fillId="2" borderId="23" xfId="0" applyFont="1" applyFill="1" applyBorder="1" applyProtection="1">
      <protection hidden="1"/>
    </xf>
    <xf numFmtId="0" fontId="9" fillId="3" borderId="10" xfId="0" applyFont="1" applyFill="1" applyBorder="1" applyAlignment="1" applyProtection="1">
      <alignment horizontal="left"/>
      <protection hidden="1"/>
    </xf>
    <xf numFmtId="0" fontId="9" fillId="3" borderId="12" xfId="0" applyFont="1" applyFill="1" applyBorder="1" applyAlignment="1" applyProtection="1">
      <alignment horizontal="left"/>
      <protection hidden="1"/>
    </xf>
    <xf numFmtId="0" fontId="9" fillId="3" borderId="8" xfId="0" applyFont="1" applyFill="1" applyBorder="1" applyAlignment="1" applyProtection="1">
      <alignment horizontal="left"/>
      <protection hidden="1"/>
    </xf>
    <xf numFmtId="0" fontId="9" fillId="3" borderId="1" xfId="0" applyFont="1" applyFill="1" applyBorder="1" applyAlignment="1" applyProtection="1">
      <alignment horizontal="left"/>
      <protection hidden="1"/>
    </xf>
    <xf numFmtId="0" fontId="8" fillId="4" borderId="0" xfId="0" applyFont="1" applyFill="1" applyBorder="1" applyAlignment="1" applyProtection="1">
      <alignment horizontal="left"/>
      <protection hidden="1"/>
    </xf>
    <xf numFmtId="0" fontId="10" fillId="3" borderId="5" xfId="0" applyFont="1" applyFill="1" applyBorder="1" applyAlignment="1" applyProtection="1">
      <alignment horizontal="left"/>
      <protection locked="0"/>
    </xf>
    <xf numFmtId="0" fontId="10" fillId="3" borderId="2" xfId="0" applyFont="1" applyFill="1" applyBorder="1" applyAlignment="1" applyProtection="1">
      <alignment horizontal="left"/>
      <protection locked="0"/>
    </xf>
    <xf numFmtId="0" fontId="8" fillId="4" borderId="8" xfId="0" applyFont="1" applyFill="1" applyBorder="1" applyAlignment="1" applyProtection="1">
      <alignment horizontal="left"/>
      <protection hidden="1"/>
    </xf>
    <xf numFmtId="0" fontId="8" fillId="4" borderId="1" xfId="0" applyFont="1" applyFill="1" applyBorder="1" applyAlignment="1" applyProtection="1">
      <alignment horizontal="left"/>
      <protection hidden="1"/>
    </xf>
    <xf numFmtId="8" fontId="8" fillId="5" borderId="0" xfId="1" applyFont="1" applyFill="1" applyBorder="1" applyAlignment="1" applyProtection="1">
      <alignment horizontal="center"/>
      <protection hidden="1"/>
    </xf>
    <xf numFmtId="8" fontId="8" fillId="5" borderId="13" xfId="1" applyFont="1" applyFill="1" applyBorder="1" applyAlignment="1" applyProtection="1">
      <alignment horizontal="center"/>
      <protection hidden="1"/>
    </xf>
    <xf numFmtId="0" fontId="10" fillId="3" borderId="5" xfId="0" applyFont="1" applyFill="1" applyBorder="1" applyAlignment="1" applyProtection="1">
      <alignment horizontal="left" indent="4"/>
      <protection locked="0"/>
    </xf>
    <xf numFmtId="0" fontId="10" fillId="3" borderId="15" xfId="0" applyFont="1" applyFill="1" applyBorder="1" applyAlignment="1" applyProtection="1">
      <alignment horizontal="left" indent="4"/>
      <protection locked="0"/>
    </xf>
    <xf numFmtId="0" fontId="7" fillId="3" borderId="23" xfId="0" applyFont="1" applyFill="1" applyBorder="1" applyAlignment="1" applyProtection="1">
      <alignment horizontal="center" wrapText="1"/>
      <protection hidden="1"/>
    </xf>
    <xf numFmtId="0" fontId="7" fillId="3" borderId="6" xfId="0" applyFont="1" applyFill="1" applyBorder="1" applyAlignment="1" applyProtection="1">
      <alignment horizontal="center" wrapText="1"/>
      <protection hidden="1"/>
    </xf>
    <xf numFmtId="0" fontId="17" fillId="8" borderId="0" xfId="0" applyFont="1" applyFill="1" applyAlignment="1" applyProtection="1">
      <alignment horizontal="left" vertical="center" wrapText="1"/>
    </xf>
    <xf numFmtId="0" fontId="6" fillId="3" borderId="5" xfId="0" applyFont="1" applyFill="1" applyBorder="1" applyAlignment="1" applyProtection="1">
      <alignment horizontal="center" vertical="center"/>
      <protection hidden="1"/>
    </xf>
    <xf numFmtId="0" fontId="6" fillId="3" borderId="2" xfId="0" applyFont="1" applyFill="1" applyBorder="1" applyAlignment="1" applyProtection="1">
      <alignment horizontal="center" vertical="center"/>
      <protection hidden="1"/>
    </xf>
    <xf numFmtId="0" fontId="6" fillId="3" borderId="15" xfId="0" applyFont="1" applyFill="1" applyBorder="1" applyAlignment="1" applyProtection="1">
      <alignment horizontal="center" vertical="center"/>
      <protection hidden="1"/>
    </xf>
    <xf numFmtId="0" fontId="8" fillId="7" borderId="8" xfId="0" applyFont="1" applyFill="1" applyBorder="1" applyAlignment="1" applyProtection="1">
      <alignment horizontal="left" vertical="center" wrapText="1"/>
      <protection hidden="1"/>
    </xf>
    <xf numFmtId="0" fontId="8" fillId="7" borderId="1" xfId="0" applyFont="1" applyFill="1" applyBorder="1" applyAlignment="1" applyProtection="1">
      <alignment horizontal="left" vertical="center" wrapText="1"/>
      <protection hidden="1"/>
    </xf>
    <xf numFmtId="0" fontId="8" fillId="7" borderId="14" xfId="0" applyFont="1" applyFill="1" applyBorder="1" applyAlignment="1" applyProtection="1">
      <alignment horizontal="left" vertical="center" wrapText="1"/>
      <protection hidden="1"/>
    </xf>
    <xf numFmtId="9" fontId="12" fillId="8" borderId="8" xfId="0" applyNumberFormat="1" applyFont="1" applyFill="1" applyBorder="1" applyAlignment="1" applyProtection="1">
      <alignment horizontal="center" vertical="center" wrapText="1"/>
      <protection hidden="1"/>
    </xf>
    <xf numFmtId="9" fontId="12" fillId="8" borderId="1" xfId="0" applyNumberFormat="1" applyFont="1" applyFill="1" applyBorder="1" applyAlignment="1" applyProtection="1">
      <alignment horizontal="center" vertical="center" wrapText="1"/>
      <protection hidden="1"/>
    </xf>
    <xf numFmtId="9" fontId="12" fillId="8" borderId="14" xfId="0" applyNumberFormat="1" applyFont="1" applyFill="1" applyBorder="1" applyAlignment="1" applyProtection="1">
      <alignment horizontal="center" vertical="center" wrapText="1"/>
      <protection hidden="1"/>
    </xf>
    <xf numFmtId="167" fontId="16" fillId="9" borderId="8" xfId="3" applyNumberFormat="1" applyFont="1" applyFill="1" applyBorder="1" applyAlignment="1" applyProtection="1">
      <alignment horizontal="center" vertical="center"/>
      <protection locked="0"/>
    </xf>
    <xf numFmtId="167" fontId="16" fillId="9" borderId="1" xfId="3" applyNumberFormat="1" applyFont="1" applyFill="1" applyBorder="1" applyAlignment="1" applyProtection="1">
      <alignment horizontal="center" vertical="center"/>
      <protection locked="0"/>
    </xf>
    <xf numFmtId="0" fontId="14" fillId="3" borderId="7" xfId="3" applyFont="1" applyFill="1" applyBorder="1" applyAlignment="1" applyProtection="1">
      <alignment horizontal="center" vertical="center"/>
      <protection hidden="1"/>
    </xf>
    <xf numFmtId="0" fontId="21" fillId="7" borderId="10" xfId="0" applyFont="1" applyFill="1" applyBorder="1" applyAlignment="1" applyProtection="1">
      <alignment horizontal="left" vertical="center" wrapText="1"/>
      <protection hidden="1"/>
    </xf>
    <xf numFmtId="0" fontId="21" fillId="7" borderId="9" xfId="0" applyFont="1" applyFill="1" applyBorder="1" applyAlignment="1" applyProtection="1">
      <alignment horizontal="left" vertical="center" wrapText="1"/>
      <protection hidden="1"/>
    </xf>
    <xf numFmtId="0" fontId="21" fillId="7" borderId="12" xfId="0" applyFont="1" applyFill="1" applyBorder="1" applyAlignment="1" applyProtection="1">
      <alignment horizontal="left" vertical="center" wrapText="1"/>
      <protection hidden="1"/>
    </xf>
    <xf numFmtId="0" fontId="14" fillId="3" borderId="11" xfId="3" applyFont="1" applyFill="1" applyBorder="1" applyAlignment="1" applyProtection="1">
      <alignment horizontal="center" vertical="center" wrapText="1"/>
      <protection hidden="1"/>
    </xf>
    <xf numFmtId="0" fontId="14" fillId="3" borderId="0" xfId="3" applyFont="1" applyFill="1" applyBorder="1" applyAlignment="1" applyProtection="1">
      <alignment horizontal="center" vertical="center"/>
      <protection hidden="1"/>
    </xf>
    <xf numFmtId="0" fontId="14" fillId="3" borderId="13" xfId="3" applyFont="1" applyFill="1" applyBorder="1" applyAlignment="1" applyProtection="1">
      <alignment horizontal="center" vertical="center"/>
      <protection hidden="1"/>
    </xf>
    <xf numFmtId="0" fontId="8" fillId="7" borderId="11" xfId="0" applyFont="1" applyFill="1" applyBorder="1" applyAlignment="1" applyProtection="1">
      <alignment horizontal="left" vertical="center" wrapText="1"/>
      <protection hidden="1"/>
    </xf>
    <xf numFmtId="0" fontId="8" fillId="7" borderId="0" xfId="0" applyFont="1" applyFill="1" applyBorder="1" applyAlignment="1" applyProtection="1">
      <alignment horizontal="left" vertical="center" wrapText="1"/>
      <protection hidden="1"/>
    </xf>
    <xf numFmtId="0" fontId="8" fillId="7" borderId="13" xfId="0" applyFont="1" applyFill="1" applyBorder="1" applyAlignment="1" applyProtection="1">
      <alignment horizontal="left" vertical="center" wrapText="1"/>
      <protection hidden="1"/>
    </xf>
    <xf numFmtId="0" fontId="6" fillId="3" borderId="10" xfId="0" applyFont="1" applyFill="1" applyBorder="1" applyAlignment="1" applyProtection="1">
      <alignment horizontal="center" vertical="center"/>
      <protection hidden="1"/>
    </xf>
    <xf numFmtId="0" fontId="6" fillId="3" borderId="9" xfId="0" applyFont="1" applyFill="1" applyBorder="1" applyAlignment="1" applyProtection="1">
      <alignment horizontal="center" vertical="center"/>
      <protection hidden="1"/>
    </xf>
    <xf numFmtId="0" fontId="6" fillId="3" borderId="12" xfId="0" applyFont="1" applyFill="1" applyBorder="1" applyAlignment="1" applyProtection="1">
      <alignment horizontal="center" vertical="center"/>
      <protection hidden="1"/>
    </xf>
    <xf numFmtId="0" fontId="14" fillId="3" borderId="10" xfId="3" applyFont="1" applyFill="1" applyBorder="1" applyAlignment="1" applyProtection="1">
      <alignment horizontal="center" wrapText="1"/>
      <protection hidden="1"/>
    </xf>
    <xf numFmtId="0" fontId="14" fillId="3" borderId="12" xfId="3" applyFont="1" applyFill="1" applyBorder="1" applyAlignment="1" applyProtection="1">
      <alignment horizontal="center"/>
      <protection hidden="1"/>
    </xf>
    <xf numFmtId="0" fontId="14" fillId="3" borderId="10" xfId="3" applyFont="1" applyFill="1" applyBorder="1" applyAlignment="1" applyProtection="1">
      <alignment horizontal="center" vertical="center" wrapText="1"/>
      <protection hidden="1"/>
    </xf>
    <xf numFmtId="0" fontId="14" fillId="3" borderId="12" xfId="3" applyFont="1" applyFill="1" applyBorder="1" applyAlignment="1" applyProtection="1">
      <alignment horizontal="center" vertical="center" wrapText="1"/>
      <protection hidden="1"/>
    </xf>
    <xf numFmtId="0" fontId="14" fillId="3" borderId="29" xfId="0" applyFont="1" applyFill="1" applyBorder="1" applyAlignment="1" applyProtection="1">
      <alignment horizontal="center" wrapText="1"/>
      <protection hidden="1"/>
    </xf>
    <xf numFmtId="0" fontId="14" fillId="3" borderId="15" xfId="0" applyFont="1" applyFill="1" applyBorder="1" applyAlignment="1" applyProtection="1">
      <alignment horizontal="center" wrapText="1"/>
      <protection hidden="1"/>
    </xf>
    <xf numFmtId="0" fontId="17" fillId="8" borderId="0" xfId="0" applyFont="1" applyFill="1" applyAlignment="1" applyProtection="1">
      <alignment horizontal="left" vertical="top" wrapText="1"/>
      <protection hidden="1"/>
    </xf>
    <xf numFmtId="0" fontId="14" fillId="12" borderId="32" xfId="0" applyFont="1" applyFill="1" applyBorder="1" applyAlignment="1" applyProtection="1">
      <alignment horizontal="center" vertical="center" wrapText="1"/>
      <protection hidden="1"/>
    </xf>
    <xf numFmtId="0" fontId="14" fillId="12" borderId="33" xfId="0" applyFont="1" applyFill="1" applyBorder="1" applyAlignment="1" applyProtection="1">
      <alignment horizontal="center" vertical="center" wrapText="1"/>
      <protection hidden="1"/>
    </xf>
    <xf numFmtId="0" fontId="26" fillId="4" borderId="0" xfId="0" applyFont="1" applyFill="1" applyBorder="1" applyAlignment="1" applyProtection="1">
      <alignment horizontal="center"/>
      <protection hidden="1"/>
    </xf>
  </cellXfs>
  <cellStyles count="5">
    <cellStyle name="Currency" xfId="1" builtinId="4"/>
    <cellStyle name="Normal" xfId="0" builtinId="0"/>
    <cellStyle name="Normal_person_months_conversion_chart" xfId="3"/>
    <cellStyle name="Note" xfId="4" builtinId="10"/>
    <cellStyle name="Percent" xfId="2" builtinId="5"/>
  </cellStyles>
  <dxfs count="45">
    <dxf>
      <fill>
        <patternFill>
          <bgColor rgb="FFFFC7CE"/>
        </patternFill>
      </fill>
    </dxf>
    <dxf>
      <font>
        <color theme="0"/>
      </font>
      <fill>
        <patternFill>
          <bgColor rgb="FFFF3300"/>
        </patternFill>
      </fill>
    </dxf>
    <dxf>
      <font>
        <color theme="0"/>
      </font>
      <fill>
        <patternFill>
          <bgColor rgb="FFFF3300"/>
        </patternFill>
      </fill>
    </dxf>
    <dxf>
      <font>
        <color theme="0"/>
      </font>
      <fill>
        <patternFill>
          <bgColor rgb="FFFF3300"/>
        </patternFill>
      </fill>
    </dxf>
    <dxf>
      <font>
        <color theme="0"/>
      </font>
      <fill>
        <patternFill>
          <bgColor rgb="FFFF3300"/>
        </patternFill>
      </fill>
    </dxf>
    <dxf>
      <font>
        <color theme="0"/>
      </font>
      <fill>
        <patternFill>
          <bgColor rgb="FFFF3300"/>
        </patternFill>
      </fill>
    </dxf>
    <dxf>
      <font>
        <color theme="0"/>
      </font>
      <fill>
        <patternFill>
          <bgColor rgb="FFFF3300"/>
        </patternFill>
      </fill>
    </dxf>
    <dxf>
      <font>
        <color theme="0"/>
      </font>
      <fill>
        <patternFill>
          <bgColor rgb="FFFF0000"/>
        </patternFill>
      </fill>
    </dxf>
    <dxf>
      <fill>
        <patternFill>
          <bgColor rgb="FFFFC7CE"/>
        </patternFill>
      </fill>
    </dxf>
    <dxf>
      <fill>
        <patternFill>
          <bgColor rgb="FFFFC7CE"/>
        </patternFill>
      </fill>
    </dxf>
    <dxf>
      <font>
        <color theme="0"/>
      </font>
      <fill>
        <patternFill>
          <bgColor rgb="FFFF3300"/>
        </patternFill>
      </fill>
    </dxf>
    <dxf>
      <font>
        <color theme="0"/>
      </font>
      <fill>
        <patternFill>
          <bgColor rgb="FFFF3300"/>
        </patternFill>
      </fill>
    </dxf>
    <dxf>
      <font>
        <color theme="0"/>
      </font>
      <fill>
        <patternFill>
          <bgColor rgb="FFFF3300"/>
        </patternFill>
      </fill>
    </dxf>
    <dxf>
      <font>
        <color theme="0"/>
      </font>
      <fill>
        <patternFill>
          <bgColor rgb="FFFF3300"/>
        </patternFill>
      </fill>
    </dxf>
    <dxf>
      <font>
        <color theme="0"/>
      </font>
      <fill>
        <patternFill>
          <bgColor rgb="FFFF0000"/>
        </patternFill>
      </fill>
    </dxf>
    <dxf>
      <font>
        <color theme="0"/>
      </font>
      <fill>
        <patternFill>
          <bgColor rgb="FFFF3300"/>
        </patternFill>
      </fill>
    </dxf>
    <dxf>
      <font>
        <color theme="0"/>
      </font>
      <fill>
        <patternFill>
          <bgColor rgb="FFFF3300"/>
        </patternFill>
      </fill>
    </dxf>
    <dxf>
      <font>
        <color theme="0"/>
      </font>
      <fill>
        <patternFill>
          <bgColor rgb="FFFF0000"/>
        </patternFill>
      </fill>
    </dxf>
    <dxf>
      <fill>
        <patternFill>
          <bgColor rgb="FFFFC7CE"/>
        </patternFill>
      </fill>
    </dxf>
    <dxf>
      <fill>
        <patternFill>
          <bgColor rgb="FFFFC7CE"/>
        </patternFill>
      </fill>
    </dxf>
    <dxf>
      <font>
        <color theme="0"/>
      </font>
      <fill>
        <patternFill>
          <bgColor rgb="FFFF3300"/>
        </patternFill>
      </fill>
    </dxf>
    <dxf>
      <font>
        <color theme="0"/>
      </font>
      <fill>
        <patternFill>
          <bgColor rgb="FFFF3300"/>
        </patternFill>
      </fill>
    </dxf>
    <dxf>
      <font>
        <color theme="0"/>
      </font>
      <fill>
        <patternFill>
          <bgColor rgb="FFFF3300"/>
        </patternFill>
      </fill>
    </dxf>
    <dxf>
      <font>
        <color theme="0"/>
      </font>
      <fill>
        <patternFill>
          <bgColor rgb="FFFF3300"/>
        </patternFill>
      </fill>
    </dxf>
    <dxf>
      <font>
        <color theme="0"/>
      </font>
      <fill>
        <patternFill>
          <bgColor rgb="FFFF0000"/>
        </patternFill>
      </fill>
    </dxf>
    <dxf>
      <font>
        <color theme="0"/>
      </font>
      <fill>
        <patternFill>
          <bgColor rgb="FFFF3300"/>
        </patternFill>
      </fill>
    </dxf>
    <dxf>
      <font>
        <color theme="0"/>
      </font>
      <fill>
        <patternFill>
          <bgColor rgb="FFFF0000"/>
        </patternFill>
      </fill>
    </dxf>
    <dxf>
      <fill>
        <patternFill>
          <bgColor rgb="FFFFC7CE"/>
        </patternFill>
      </fill>
    </dxf>
    <dxf>
      <fill>
        <patternFill>
          <bgColor rgb="FFFFC7CE"/>
        </patternFill>
      </fill>
    </dxf>
    <dxf>
      <font>
        <color theme="0"/>
      </font>
      <fill>
        <patternFill>
          <bgColor rgb="FFFF3300"/>
        </patternFill>
      </fill>
    </dxf>
    <dxf>
      <font>
        <color theme="0"/>
      </font>
      <fill>
        <patternFill>
          <bgColor rgb="FFFF3300"/>
        </patternFill>
      </fill>
    </dxf>
    <dxf>
      <fill>
        <patternFill>
          <bgColor rgb="FFFFC7CE"/>
        </patternFill>
      </fill>
    </dxf>
    <dxf>
      <fill>
        <patternFill>
          <bgColor rgb="FFFFC7CE"/>
        </patternFill>
      </fill>
    </dxf>
    <dxf>
      <fill>
        <patternFill>
          <bgColor rgb="FFFFC7CE"/>
        </patternFill>
      </fill>
    </dxf>
    <dxf>
      <font>
        <color theme="0"/>
      </font>
      <fill>
        <patternFill>
          <bgColor rgb="FFFF3300"/>
        </patternFill>
      </fill>
    </dxf>
    <dxf>
      <font>
        <color theme="0"/>
      </font>
      <fill>
        <patternFill>
          <bgColor rgb="FFFF0000"/>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lor theme="0"/>
      </font>
      <fill>
        <patternFill>
          <bgColor rgb="FFFF3300"/>
        </patternFill>
      </fill>
    </dxf>
    <dxf>
      <fill>
        <patternFill>
          <bgColor rgb="FFFFC7CE"/>
        </patternFill>
      </fill>
    </dxf>
    <dxf>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color rgb="FFFF3300"/>
      <color rgb="FFFF5050"/>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g"/><Relationship Id="rId2" Type="http://schemas.microsoft.com/office/2007/relationships/hdphoto" Target="../media/hdphoto1.wdp"/><Relationship Id="rId1" Type="http://schemas.openxmlformats.org/officeDocument/2006/relationships/image" Target="../media/image1.png"/><Relationship Id="rId4" Type="http://schemas.openxmlformats.org/officeDocument/2006/relationships/hyperlink" Target="https://osp.research.wvu.edu/electronic-forms-directory-page" TargetMode="External"/></Relationships>
</file>

<file path=xl/drawings/_rels/drawing2.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1.png"/><Relationship Id="rId1" Type="http://schemas.openxmlformats.org/officeDocument/2006/relationships/hyperlink" Target="https://osp.research.wvu.edu/electronic-forms-directory-page" TargetMode="External"/><Relationship Id="rId4" Type="http://schemas.openxmlformats.org/officeDocument/2006/relationships/image" Target="../media/image2.jpg"/></Relationships>
</file>

<file path=xl/drawings/_rels/drawing3.xml.rels><?xml version="1.0" encoding="UTF-8" standalone="yes"?>
<Relationships xmlns="http://schemas.openxmlformats.org/package/2006/relationships"><Relationship Id="rId3" Type="http://schemas.openxmlformats.org/officeDocument/2006/relationships/image" Target="../media/image2.jpg"/><Relationship Id="rId2" Type="http://schemas.microsoft.com/office/2007/relationships/hdphoto" Target="../media/hdphoto1.wdp"/><Relationship Id="rId1" Type="http://schemas.openxmlformats.org/officeDocument/2006/relationships/image" Target="../media/image1.png"/><Relationship Id="rId4" Type="http://schemas.openxmlformats.org/officeDocument/2006/relationships/hyperlink" Target="https://osp.research.wvu.edu/electronic-forms-directory-page" TargetMode="External"/></Relationships>
</file>

<file path=xl/drawings/_rels/drawing4.xml.rels><?xml version="1.0" encoding="UTF-8" standalone="yes"?>
<Relationships xmlns="http://schemas.openxmlformats.org/package/2006/relationships"><Relationship Id="rId3" Type="http://schemas.openxmlformats.org/officeDocument/2006/relationships/image" Target="../media/image2.jpg"/><Relationship Id="rId2" Type="http://schemas.microsoft.com/office/2007/relationships/hdphoto" Target="../media/hdphoto1.wdp"/><Relationship Id="rId1" Type="http://schemas.openxmlformats.org/officeDocument/2006/relationships/image" Target="../media/image1.png"/><Relationship Id="rId4" Type="http://schemas.openxmlformats.org/officeDocument/2006/relationships/hyperlink" Target="https://osp.research.wvu.edu/electronic-forms-directory-page" TargetMode="External"/></Relationships>
</file>

<file path=xl/drawings/_rels/drawing5.xml.rels><?xml version="1.0" encoding="UTF-8" standalone="yes"?>
<Relationships xmlns="http://schemas.openxmlformats.org/package/2006/relationships"><Relationship Id="rId3" Type="http://schemas.openxmlformats.org/officeDocument/2006/relationships/image" Target="../media/image2.jpg"/><Relationship Id="rId2" Type="http://schemas.microsoft.com/office/2007/relationships/hdphoto" Target="../media/hdphoto1.wdp"/><Relationship Id="rId1" Type="http://schemas.openxmlformats.org/officeDocument/2006/relationships/image" Target="../media/image1.png"/><Relationship Id="rId4" Type="http://schemas.openxmlformats.org/officeDocument/2006/relationships/hyperlink" Target="https://osp.research.wvu.edu/electronic-forms-directory-page" TargetMode="External"/></Relationships>
</file>

<file path=xl/drawings/_rels/drawing6.xml.rels><?xml version="1.0" encoding="UTF-8" standalone="yes"?>
<Relationships xmlns="http://schemas.openxmlformats.org/package/2006/relationships"><Relationship Id="rId3" Type="http://schemas.openxmlformats.org/officeDocument/2006/relationships/image" Target="../media/image2.jpg"/><Relationship Id="rId2" Type="http://schemas.microsoft.com/office/2007/relationships/hdphoto" Target="../media/hdphoto1.wdp"/><Relationship Id="rId1" Type="http://schemas.openxmlformats.org/officeDocument/2006/relationships/image" Target="../media/image1.png"/><Relationship Id="rId4" Type="http://schemas.openxmlformats.org/officeDocument/2006/relationships/hyperlink" Target="https://osp.research.wvu.edu/electronic-forms-directory-page" TargetMode="External"/></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8</xdr:col>
      <xdr:colOff>25512</xdr:colOff>
      <xdr:row>0</xdr:row>
      <xdr:rowOff>91441</xdr:rowOff>
    </xdr:from>
    <xdr:to>
      <xdr:col>9</xdr:col>
      <xdr:colOff>518160</xdr:colOff>
      <xdr:row>2</xdr:row>
      <xdr:rowOff>76200</xdr:rowOff>
    </xdr:to>
    <xdr:pic>
      <xdr:nvPicPr>
        <xdr:cNvPr id="3" name="Picture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artisticPlasticWrap/>
                  </a14:imgEffect>
                </a14:imgLayer>
              </a14:imgProps>
            </a:ext>
            <a:ext uri="{28A0092B-C50C-407E-A947-70E740481C1C}">
              <a14:useLocalDpi xmlns:a14="http://schemas.microsoft.com/office/drawing/2010/main" val="0"/>
            </a:ext>
          </a:extLst>
        </a:blip>
        <a:stretch>
          <a:fillRect/>
        </a:stretch>
      </xdr:blipFill>
      <xdr:spPr>
        <a:xfrm>
          <a:off x="8072232" y="91441"/>
          <a:ext cx="1216548" cy="335279"/>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17</xdr:col>
      <xdr:colOff>213360</xdr:colOff>
      <xdr:row>1</xdr:row>
      <xdr:rowOff>15240</xdr:rowOff>
    </xdr:from>
    <xdr:to>
      <xdr:col>17</xdr:col>
      <xdr:colOff>452120</xdr:colOff>
      <xdr:row>2</xdr:row>
      <xdr:rowOff>78740</xdr:rowOff>
    </xdr:to>
    <xdr:pic>
      <xdr:nvPicPr>
        <xdr:cNvPr id="4" name="Picture 3">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3525500" y="190500"/>
          <a:ext cx="238760" cy="238760"/>
        </a:xfrm>
        <a:prstGeom prst="rect">
          <a:avLst/>
        </a:prstGeom>
      </xdr:spPr>
    </xdr:pic>
    <xdr:clientData/>
  </xdr:twoCellAnchor>
  <xdr:twoCellAnchor>
    <xdr:from>
      <xdr:col>13</xdr:col>
      <xdr:colOff>10160</xdr:colOff>
      <xdr:row>3</xdr:row>
      <xdr:rowOff>0</xdr:rowOff>
    </xdr:from>
    <xdr:to>
      <xdr:col>20</xdr:col>
      <xdr:colOff>0</xdr:colOff>
      <xdr:row>137</xdr:row>
      <xdr:rowOff>163196</xdr:rowOff>
    </xdr:to>
    <xdr:sp macro="" textlink="">
      <xdr:nvSpPr>
        <xdr:cNvPr id="5" name="TextBox 4">
          <a:hlinkClick xmlns:r="http://schemas.openxmlformats.org/officeDocument/2006/relationships" r:id="rId4"/>
          <a:extLst>
            <a:ext uri="{FF2B5EF4-FFF2-40B4-BE49-F238E27FC236}">
              <a16:creationId xmlns="" xmlns:a16="http://schemas.microsoft.com/office/drawing/2014/main" id="{79EFD64C-9083-4F48-BCD4-D2A839685FD1}"/>
            </a:ext>
          </a:extLst>
        </xdr:cNvPr>
        <xdr:cNvSpPr txBox="1"/>
      </xdr:nvSpPr>
      <xdr:spPr>
        <a:xfrm>
          <a:off x="14508480" y="487680"/>
          <a:ext cx="5679440" cy="257663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50" b="1">
              <a:latin typeface="Arial" panose="020B0604020202020204" pitchFamily="34" charset="0"/>
              <a:cs typeface="Arial" panose="020B0604020202020204" pitchFamily="34" charset="0"/>
            </a:rPr>
            <a:t>1.</a:t>
          </a:r>
          <a:r>
            <a:rPr lang="en-US" sz="1050" b="1" baseline="0">
              <a:latin typeface="Arial" panose="020B0604020202020204" pitchFamily="34" charset="0"/>
              <a:cs typeface="Arial" panose="020B0604020202020204" pitchFamily="34" charset="0"/>
            </a:rPr>
            <a:t>  Project Title</a:t>
          </a:r>
          <a:r>
            <a:rPr lang="en-US" sz="1050" b="0" baseline="0">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autocalculate and will not allow any data entry</a:t>
          </a:r>
          <a:endParaRPr lang="en-US" sz="1050" b="0" baseline="0">
            <a:latin typeface="Arial" panose="020B0604020202020204" pitchFamily="34" charset="0"/>
            <a:cs typeface="Arial" panose="020B0604020202020204" pitchFamily="34" charset="0"/>
          </a:endParaRPr>
        </a:p>
        <a:p>
          <a:endParaRPr lang="en-US" sz="1050" b="1" baseline="0">
            <a:latin typeface="Arial" panose="020B0604020202020204" pitchFamily="34" charset="0"/>
            <a:cs typeface="Arial" panose="020B0604020202020204" pitchFamily="34" charset="0"/>
          </a:endParaRPr>
        </a:p>
        <a:p>
          <a:r>
            <a:rPr lang="en-US" sz="1050" b="1" baseline="0">
              <a:latin typeface="Arial" panose="020B0604020202020204" pitchFamily="34" charset="0"/>
              <a:cs typeface="Arial" panose="020B0604020202020204" pitchFamily="34" charset="0"/>
            </a:rPr>
            <a:t>2.  Principal Investigator(s) and Dept.</a:t>
          </a:r>
          <a:r>
            <a:rPr lang="en-US" sz="1050" b="0" baseline="0">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autocalculate and will not allow any data entry</a:t>
          </a:r>
        </a:p>
        <a:p>
          <a:endPar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r>
            <a:rPr lang="en-US" sz="1050" b="1" baseline="0">
              <a:latin typeface="Arial" panose="020B0604020202020204" pitchFamily="34" charset="0"/>
              <a:cs typeface="Arial" panose="020B0604020202020204" pitchFamily="34" charset="0"/>
            </a:rPr>
            <a:t>3.  Funding Purpose</a:t>
          </a:r>
          <a:r>
            <a:rPr lang="en-US" sz="1050" b="0" baseline="0">
              <a:latin typeface="Arial" panose="020B0604020202020204" pitchFamily="34" charset="0"/>
              <a:cs typeface="Arial" panose="020B0604020202020204" pitchFamily="34" charset="0"/>
            </a:rPr>
            <a:t>--Research, Instruction, or Other: </a:t>
          </a:r>
          <a:r>
            <a:rPr lang="en-US" sz="1050" b="0" baseline="0">
              <a:solidFill>
                <a:srgbClr val="FF0000"/>
              </a:solidFill>
              <a:latin typeface="Arial" panose="020B0604020202020204" pitchFamily="34" charset="0"/>
              <a:cs typeface="Arial" panose="020B0604020202020204" pitchFamily="34" charset="0"/>
            </a:rPr>
            <a:t>Selection</a:t>
          </a:r>
          <a:r>
            <a:rPr lang="en-US" sz="1050" b="0" baseline="0">
              <a:latin typeface="Arial" panose="020B0604020202020204" pitchFamily="34" charset="0"/>
              <a:cs typeface="Arial" panose="020B0604020202020204" pitchFamily="34" charset="0"/>
            </a:rPr>
            <a:t> </a:t>
          </a:r>
          <a:r>
            <a:rPr lang="en-US" sz="1050" b="0" baseline="0">
              <a:solidFill>
                <a:srgbClr val="FF0000"/>
              </a:solidFill>
              <a:latin typeface="Arial" panose="020B0604020202020204" pitchFamily="34" charset="0"/>
              <a:cs typeface="Arial" panose="020B0604020202020204" pitchFamily="34" charset="0"/>
            </a:rPr>
            <a:t>autofills based on drop-down selection made in year 1.</a:t>
          </a:r>
          <a:r>
            <a:rPr lang="en-US" sz="1050" b="0" baseline="0">
              <a:latin typeface="Arial" panose="020B0604020202020204" pitchFamily="34" charset="0"/>
              <a:cs typeface="Arial" panose="020B0604020202020204" pitchFamily="34" charset="0"/>
            </a:rPr>
            <a:t> </a:t>
          </a:r>
          <a:endParaRPr lang="en-US" sz="1050" b="0" baseline="0">
            <a:solidFill>
              <a:srgbClr val="FF0000"/>
            </a:solidFill>
            <a:latin typeface="Arial" panose="020B0604020202020204" pitchFamily="34" charset="0"/>
            <a:cs typeface="Arial" panose="020B0604020202020204" pitchFamily="34" charset="0"/>
          </a:endParaRP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4.  Project Location</a:t>
          </a:r>
          <a:r>
            <a:rPr lang="en-US" sz="1050" b="0" baseline="0">
              <a:solidFill>
                <a:sysClr val="windowText" lastClr="000000"/>
              </a:solidFill>
              <a:latin typeface="Arial" panose="020B0604020202020204" pitchFamily="34" charset="0"/>
              <a:cs typeface="Arial" panose="020B0604020202020204" pitchFamily="34" charset="0"/>
            </a:rPr>
            <a:t>--On-Campus or Off-Campus: </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5.  Agency Limits F&amp;A?</a:t>
          </a:r>
          <a:r>
            <a:rPr lang="en-US" sz="1050" b="0" baseline="0">
              <a:solidFill>
                <a:sysClr val="windowText" lastClr="000000"/>
              </a:solidFill>
              <a:latin typeface="Arial" panose="020B0604020202020204" pitchFamily="34" charset="0"/>
              <a:cs typeface="Arial" panose="020B0604020202020204" pitchFamily="34" charset="0"/>
            </a:rPr>
            <a:t>--Yes or No: </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6.  Agency Rate</a:t>
          </a:r>
          <a:r>
            <a:rPr lang="en-US" sz="1050" b="0" baseline="0">
              <a:solidFill>
                <a:sysClr val="windowText" lastClr="000000"/>
              </a:solidFill>
              <a:latin typeface="Arial" panose="020B0604020202020204" pitchFamily="34" charset="0"/>
              <a:cs typeface="Arial" panose="020B0604020202020204" pitchFamily="34" charset="0"/>
            </a:rPr>
            <a:t>--</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r>
            <a:rPr lang="en-US" sz="1050" b="0" u="none" baseline="0">
              <a:solidFill>
                <a:srgbClr val="FF0000"/>
              </a:solidFill>
              <a:latin typeface="Arial" panose="020B0604020202020204" pitchFamily="34" charset="0"/>
              <a:cs typeface="Arial" panose="020B0604020202020204" pitchFamily="34" charset="0"/>
            </a:rPr>
            <a:t>.</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7.  Inflationary Rate</a:t>
          </a:r>
          <a:r>
            <a:rPr lang="en-US" sz="1050" b="0" u="none" baseline="0">
              <a:solidFill>
                <a:sysClr val="windowText" lastClr="000000"/>
              </a:solidFill>
              <a:latin typeface="Arial" panose="020B0604020202020204" pitchFamily="34" charset="0"/>
              <a:cs typeface="Arial" panose="020B0604020202020204" pitchFamily="34" charset="0"/>
            </a:rPr>
            <a:t>--to calculate increases on all personnel costs, such as potential raises, enter a percentage  of increase over the previous year.  The spreadsheet will only calculate inflation on personnel costs.  </a:t>
          </a:r>
          <a:r>
            <a:rPr lang="en-US" sz="1050" b="0" u="none" baseline="0">
              <a:solidFill>
                <a:srgbClr val="FF0000"/>
              </a:solidFill>
              <a:latin typeface="Arial" panose="020B0604020202020204" pitchFamily="34" charset="0"/>
              <a:cs typeface="Arial" panose="020B0604020202020204" pitchFamily="34" charset="0"/>
            </a:rPr>
            <a:t>This is generally no greater than 5% unless a 10% appointment raise is included as well.</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8.  Cost sharing required?</a:t>
          </a:r>
          <a:r>
            <a:rPr lang="en-US" sz="1050" b="0" u="none" baseline="0">
              <a:solidFill>
                <a:sysClr val="windowText" lastClr="000000"/>
              </a:solidFill>
              <a:latin typeface="Arial" panose="020B0604020202020204" pitchFamily="34" charset="0"/>
              <a:cs typeface="Arial" panose="020B0604020202020204" pitchFamily="34" charset="0"/>
            </a:rPr>
            <a:t>--Yes or No: </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r>
            <a:rPr lang="en-US" sz="1050" b="0" u="none" baseline="0">
              <a:solidFill>
                <a:sysClr val="windowText" lastClr="000000"/>
              </a:solidFill>
              <a:latin typeface="Arial" panose="020B0604020202020204" pitchFamily="34" charset="0"/>
              <a:cs typeface="Arial" panose="020B0604020202020204" pitchFamily="34" charset="0"/>
            </a:rPr>
            <a:t>  </a:t>
          </a:r>
        </a:p>
        <a:p>
          <a:r>
            <a:rPr lang="en-US" sz="1050" b="1" u="none" baseline="0">
              <a:solidFill>
                <a:sysClr val="windowText" lastClr="000000"/>
              </a:solidFill>
              <a:latin typeface="Arial" panose="020B0604020202020204" pitchFamily="34" charset="0"/>
              <a:cs typeface="Arial" panose="020B0604020202020204" pitchFamily="34" charset="0"/>
            </a:rPr>
            <a:t>9.  Percentage required</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10.  Amount required</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11.  % Provided</a:t>
          </a:r>
          <a:r>
            <a:rPr lang="en-US" sz="1050" b="0" u="none" baseline="0">
              <a:solidFill>
                <a:sysClr val="windowText" lastClr="000000"/>
              </a:solidFill>
              <a:latin typeface="Arial" panose="020B0604020202020204" pitchFamily="34" charset="0"/>
              <a:cs typeface="Arial" panose="020B0604020202020204" pitchFamily="34" charset="0"/>
            </a:rPr>
            <a:t>--the cost share provided (WVU Cost Share + Other) as a percentage of the total project budget.  </a:t>
          </a:r>
          <a:r>
            <a:rPr lang="en-US" sz="1050" b="0" u="none" baseline="0">
              <a:solidFill>
                <a:srgbClr val="FF0000"/>
              </a:solidFill>
              <a:latin typeface="Arial" panose="020B0604020202020204" pitchFamily="34" charset="0"/>
              <a:cs typeface="Arial" panose="020B0604020202020204" pitchFamily="34" charset="0"/>
            </a:rPr>
            <a:t>Cell will autocalculate and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12.  $ Provided</a:t>
          </a:r>
          <a:r>
            <a:rPr lang="en-US" sz="1050" b="0" u="none" baseline="0">
              <a:solidFill>
                <a:sysClr val="windowText" lastClr="000000"/>
              </a:solidFill>
              <a:latin typeface="Arial" panose="020B0604020202020204" pitchFamily="34" charset="0"/>
              <a:cs typeface="Arial" panose="020B0604020202020204" pitchFamily="34" charset="0"/>
            </a:rPr>
            <a:t>--the cost share provided (WVU Cost Share + Other) as a dollar amount.  </a:t>
          </a:r>
          <a:r>
            <a:rPr lang="en-US" sz="1050" b="0" u="none" baseline="0">
              <a:solidFill>
                <a:srgbClr val="FF0000"/>
              </a:solidFill>
              <a:latin typeface="Arial" panose="020B0604020202020204" pitchFamily="34" charset="0"/>
              <a:cs typeface="Arial" panose="020B0604020202020204" pitchFamily="34" charset="0"/>
            </a:rPr>
            <a:t>Cell will autocalculate and will not allow any data entry.</a:t>
          </a:r>
        </a:p>
        <a:p>
          <a:endParaRPr lang="en-US" sz="1050" b="1"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13.  $ Provided--the cost share provided (WVU Cost Share + Other) as a dollar amount.  </a:t>
          </a:r>
          <a:r>
            <a:rPr lang="en-US" sz="1050" b="1" u="none" baseline="0">
              <a:solidFill>
                <a:srgbClr val="FF0000"/>
              </a:solidFill>
              <a:latin typeface="Arial" panose="020B0604020202020204" pitchFamily="34" charset="0"/>
              <a:cs typeface="Arial" panose="020B0604020202020204" pitchFamily="34" charset="0"/>
            </a:rPr>
            <a:t>This cell will autocalculate and will not allow data entry.</a:t>
          </a:r>
        </a:p>
        <a:p>
          <a:endParaRPr lang="en-US" sz="1050" b="1"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A.  </a:t>
          </a:r>
          <a:r>
            <a:rPr lang="en-US" sz="1050" b="1" u="none" baseline="0">
              <a:solidFill>
                <a:schemeClr val="tx1"/>
              </a:solidFill>
              <a:latin typeface="Arial" panose="020B0604020202020204" pitchFamily="34" charset="0"/>
              <a:cs typeface="Arial" panose="020B0604020202020204" pitchFamily="34" charset="0"/>
            </a:rPr>
            <a:t>Salaries and Wages--</a:t>
          </a:r>
          <a:r>
            <a:rPr lang="en-US" sz="1050" b="1" u="none" baseline="0">
              <a:solidFill>
                <a:srgbClr val="FF0000"/>
              </a:solidFill>
              <a:latin typeface="Arial" panose="020B0604020202020204" pitchFamily="34" charset="0"/>
              <a:cs typeface="Arial" panose="020B0604020202020204" pitchFamily="34" charset="0"/>
            </a:rPr>
            <a:t>You MUST use the SALARY ADJUSTMENT TAB in order for the senior personnel salary field to populate.  Go to the SALARY ADJUSTMENT TAB, enter the PI's salary for the budget start year.  </a:t>
          </a:r>
          <a:r>
            <a:rPr lang="en-US" sz="1050" b="0" u="none" baseline="0">
              <a:solidFill>
                <a:sysClr val="windowText" lastClr="000000"/>
              </a:solidFill>
              <a:latin typeface="Arial" panose="020B0604020202020204" pitchFamily="34" charset="0"/>
              <a:cs typeface="Arial" panose="020B0604020202020204" pitchFamily="34" charset="0"/>
            </a:rPr>
            <a:t>Next, enter a 4 digit budget start year and 4-digit budget end year. If a salary increase is anticipated during a particular budget year, then input the percent increase (e.g., 10%, etc.) according to the raise type for the corresponding budget year.  Once completed, a new salary for each budget year will populate under the "New Salary" table.  As a note, to determine the new salary for a fourth or fifth investigator, use the section titled "illustrative example."  The figures from the illustrative table will not auto-populate to the corresponding tab year, and this information will have to be inserted.  The illustrative table can also be applied to salary expenses for the number of post docs and/or students.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sng" baseline="0">
              <a:solidFill>
                <a:sysClr val="windowText" lastClr="000000"/>
              </a:solidFill>
              <a:latin typeface="Arial" panose="020B0604020202020204" pitchFamily="34" charset="0"/>
              <a:cs typeface="Arial" panose="020B0604020202020204" pitchFamily="34" charset="0"/>
            </a:rPr>
            <a:t>The following instructions apply to senior personnel and part-time personnel.</a:t>
          </a:r>
        </a:p>
        <a:p>
          <a:r>
            <a:rPr lang="en-US" sz="1050" b="0" u="none" baseline="0">
              <a:solidFill>
                <a:sysClr val="windowText" lastClr="000000"/>
              </a:solidFill>
              <a:latin typeface="Arial" panose="020B0604020202020204" pitchFamily="34" charset="0"/>
              <a:cs typeface="Arial" panose="020B0604020202020204" pitchFamily="34" charset="0"/>
            </a:rPr>
            <a:t>Enter the names of all primary investigators/co-primary investigators or part-time personnel that will receive salary funding from the award under Senior Personnel or Part-time Personnel.  Under Research Period, enter the time during which the budgeted research will occur (AY-academic year, CA-calendar year, or summer).  If the research spans two periods, re-enter the name of the PI/Co-PI again on the next line and select the appropriate period from the drop-down menu.  The amount of effort each PI/Co-PI will expend on the project should be entered under Effort (%).  Note: If needed, use the % effort calculator for assistance in determining the amount of effort that will be expended on the project.  </a:t>
          </a:r>
          <a:r>
            <a:rPr lang="en-US" sz="1050" b="0" u="none" baseline="0">
              <a:solidFill>
                <a:srgbClr val="FF0000"/>
              </a:solidFill>
              <a:latin typeface="Arial" panose="020B0604020202020204" pitchFamily="34" charset="0"/>
              <a:cs typeface="Arial" panose="020B0604020202020204" pitchFamily="34" charset="0"/>
            </a:rPr>
            <a:t>If the amount of effort exceeds 20%, the cell will turn red, but the value will still be accepted in the field.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none" baseline="0">
              <a:solidFill>
                <a:sysClr val="windowText" lastClr="000000"/>
              </a:solidFill>
              <a:latin typeface="Arial" panose="020B0604020202020204" pitchFamily="34" charset="0"/>
              <a:cs typeface="Arial" panose="020B0604020202020204" pitchFamily="34" charset="0"/>
            </a:rPr>
            <a:t>Enter the individual's </a:t>
          </a:r>
          <a:r>
            <a:rPr lang="en-US" sz="1050" b="0" u="sng" baseline="0">
              <a:solidFill>
                <a:sysClr val="windowText" lastClr="000000"/>
              </a:solidFill>
              <a:latin typeface="Arial" panose="020B0604020202020204" pitchFamily="34" charset="0"/>
              <a:cs typeface="Arial" panose="020B0604020202020204" pitchFamily="34" charset="0"/>
            </a:rPr>
            <a:t>Appointment Term (this is the contract period (e.g., 9-months, 12-months, etc.)) </a:t>
          </a:r>
          <a:r>
            <a:rPr lang="en-US" sz="1050" b="0" u="none" baseline="0">
              <a:solidFill>
                <a:sysClr val="windowText" lastClr="000000"/>
              </a:solidFill>
              <a:latin typeface="Arial" panose="020B0604020202020204" pitchFamily="34" charset="0"/>
              <a:cs typeface="Arial" panose="020B0604020202020204" pitchFamily="34" charset="0"/>
            </a:rPr>
            <a:t>and the </a:t>
          </a:r>
          <a:r>
            <a:rPr lang="en-US" sz="1050" b="0" u="sng" baseline="0">
              <a:solidFill>
                <a:sysClr val="windowText" lastClr="000000"/>
              </a:solidFill>
              <a:latin typeface="Arial" panose="020B0604020202020204" pitchFamily="34" charset="0"/>
              <a:cs typeface="Arial" panose="020B0604020202020204" pitchFamily="34" charset="0"/>
            </a:rPr>
            <a:t>number of Months Requested</a:t>
          </a:r>
          <a:r>
            <a:rPr lang="en-US" sz="1050" b="0" u="none" baseline="0">
              <a:solidFill>
                <a:sysClr val="windowText" lastClr="000000"/>
              </a:solidFill>
              <a:latin typeface="Arial" panose="020B0604020202020204" pitchFamily="34" charset="0"/>
              <a:cs typeface="Arial" panose="020B0604020202020204" pitchFamily="34" charset="0"/>
            </a:rPr>
            <a:t>.  The number of months requested cannot exceed the appointment term.  </a:t>
          </a:r>
          <a:r>
            <a:rPr lang="en-US" sz="1050" b="0" u="none" baseline="0">
              <a:solidFill>
                <a:srgbClr val="FF0000"/>
              </a:solidFill>
              <a:latin typeface="Arial" panose="020B0604020202020204" pitchFamily="34" charset="0"/>
              <a:cs typeface="Arial" panose="020B0604020202020204" pitchFamily="34" charset="0"/>
            </a:rPr>
            <a:t>An error message will appear if this occurs.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none" baseline="0">
              <a:solidFill>
                <a:srgbClr val="FF0000"/>
              </a:solidFill>
              <a:latin typeface="Arial" panose="020B0604020202020204" pitchFamily="34" charset="0"/>
              <a:cs typeface="Arial" panose="020B0604020202020204" pitchFamily="34" charset="0"/>
            </a:rPr>
            <a:t>The salary requested from the sponsor will autocalculate under Requested Funds and will not allow data entry.  </a:t>
          </a:r>
          <a:r>
            <a:rPr lang="en-US" sz="1050" b="0" u="none" baseline="0">
              <a:solidFill>
                <a:sysClr val="windowText" lastClr="000000"/>
              </a:solidFill>
              <a:latin typeface="Arial" panose="020B0604020202020204" pitchFamily="34" charset="0"/>
              <a:cs typeface="Arial" panose="020B0604020202020204" pitchFamily="34" charset="0"/>
            </a:rPr>
            <a:t>If the proposal requires cost sharing and salary for WVU employees will be used to meet this obligation, enter the amount  to be cost-shared under WVU Cost Share.  External personnel costs should be placed in the Other column.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sng" baseline="0">
              <a:solidFill>
                <a:sysClr val="windowText" lastClr="000000"/>
              </a:solidFill>
              <a:latin typeface="Arial" panose="020B0604020202020204" pitchFamily="34" charset="0"/>
              <a:cs typeface="Arial" panose="020B0604020202020204" pitchFamily="34" charset="0"/>
            </a:rPr>
            <a:t>Post-Doctoral, Graduate Assistants, and Undergraduate Students: </a:t>
          </a:r>
          <a:r>
            <a:rPr lang="en-US" sz="1050" b="0" u="none" baseline="0">
              <a:solidFill>
                <a:sysClr val="windowText" lastClr="000000"/>
              </a:solidFill>
              <a:latin typeface="Arial" panose="020B0604020202020204" pitchFamily="34" charset="0"/>
              <a:cs typeface="Arial" panose="020B0604020202020204" pitchFamily="34" charset="0"/>
            </a:rPr>
            <a:t>Salary expenses for post-doctoral fellows and students can be indicated by individual or by the number of each category to be supported/cost shared (i.e., # Supported column).  If # supported is proportional, then enter the appropriate formula or the calculated total.  Multiple entries are provided to ensure more than one payment type and term can be included.</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B.  Subtotal Salaries and Wages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total requested funds and cost share for all salary and wage expenses.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C.  Fringe Benefits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fringe rates for the personnel entered under Section A., based on the values listed under </a:t>
          </a:r>
          <a:r>
            <a:rPr lang="en-US" sz="1050" b="0" u="sng" baseline="0">
              <a:solidFill>
                <a:srgbClr val="FF0000"/>
              </a:solidFill>
              <a:latin typeface="Arial" panose="020B0604020202020204" pitchFamily="34" charset="0"/>
              <a:cs typeface="Arial" panose="020B0604020202020204" pitchFamily="34" charset="0"/>
            </a:rPr>
            <a:t>Fringe Rate</a:t>
          </a:r>
          <a:r>
            <a:rPr lang="en-US" sz="1050" b="0" u="none" baseline="0">
              <a:solidFill>
                <a:srgbClr val="FF0000"/>
              </a:solidFill>
              <a:latin typeface="Arial" panose="020B0604020202020204" pitchFamily="34" charset="0"/>
              <a:cs typeface="Arial" panose="020B0604020202020204" pitchFamily="34" charset="0"/>
            </a:rPr>
            <a:t>.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D.  Total Personnel Costs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all personnel costs (salary + fringe).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E.  Travel</a:t>
          </a:r>
          <a:r>
            <a:rPr lang="en-US" sz="1050" b="0" u="none" baseline="0">
              <a:solidFill>
                <a:sysClr val="windowText" lastClr="000000"/>
              </a:solidFill>
              <a:latin typeface="Arial" panose="020B0604020202020204" pitchFamily="34" charset="0"/>
              <a:cs typeface="Arial" panose="020B0604020202020204" pitchFamily="34" charset="0"/>
            </a:rPr>
            <a:t>--list any travel funds to be requested or cost shared under the appropriate column.  Please note, there are two categories of travel to reflect all domestic and international travel respectively.</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F.  Supplies</a:t>
          </a:r>
          <a:r>
            <a:rPr lang="en-US" sz="1050" b="0" u="none" baseline="0">
              <a:solidFill>
                <a:sysClr val="windowText" lastClr="000000"/>
              </a:solidFill>
              <a:latin typeface="Arial" panose="020B0604020202020204" pitchFamily="34" charset="0"/>
              <a:cs typeface="Arial" panose="020B0604020202020204" pitchFamily="34" charset="0"/>
            </a:rPr>
            <a:t>--list any supply/general expenses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G.  Operating Services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H.  Professional Services</a:t>
          </a:r>
          <a:r>
            <a:rPr lang="en-US" sz="1050" b="0" u="none" baseline="0">
              <a:solidFill>
                <a:sysClr val="windowText" lastClr="000000"/>
              </a:solidFill>
              <a:latin typeface="Arial" panose="020B0604020202020204" pitchFamily="34" charset="0"/>
              <a:cs typeface="Arial" panose="020B0604020202020204" pitchFamily="34" charset="0"/>
            </a:rPr>
            <a:t>--funds to be requested or cost shared should be listed in the appropriate row for Subcontracts, Consultants, or Other Services.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I.  Stipends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J.  Tuition</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K.  Equipment (&gt;$5,000)</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  Equipment less than $5,000 should be included under F. Supplies.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L.  Other Charges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M.  Total Direct Costs</a:t>
          </a:r>
          <a:r>
            <a:rPr lang="en-US" sz="1050" b="0" u="none" baseline="0">
              <a:solidFill>
                <a:sysClr val="windowText" lastClr="000000"/>
              </a:solidFill>
              <a:latin typeface="Arial" panose="020B0604020202020204" pitchFamily="34" charset="0"/>
              <a:cs typeface="Arial" panose="020B0604020202020204" pitchFamily="34" charset="0"/>
            </a:rPr>
            <a:t>--total of all program costs before F&amp;A is applied.  </a:t>
          </a:r>
          <a:r>
            <a:rPr lang="en-US" sz="1050" b="0" u="none" baseline="0">
              <a:solidFill>
                <a:srgbClr val="FF0000"/>
              </a:solidFill>
              <a:latin typeface="Arial" panose="020B0604020202020204" pitchFamily="34" charset="0"/>
              <a:cs typeface="Arial" panose="020B0604020202020204" pitchFamily="34" charset="0"/>
            </a:rPr>
            <a:t>Cell automatically calculates and will not allow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N.  Facilities &amp; Administrative Costs</a:t>
          </a:r>
          <a:r>
            <a:rPr lang="en-US" sz="1050" b="0" baseline="0">
              <a:solidFill>
                <a:sysClr val="windowText" lastClr="000000"/>
              </a:solidFill>
              <a:latin typeface="Arial" panose="020B0604020202020204" pitchFamily="34" charset="0"/>
              <a:cs typeface="Arial" panose="020B0604020202020204" pitchFamily="34" charset="0"/>
            </a:rPr>
            <a:t>--the amount of F&amp;A to be charged to proposal, based on the selections made in sections 3.  Funding Purpose, 4. Project Location, 5.  Agency Limits F&amp;A?, and if applicable, 6. Agency Rate.  </a:t>
          </a:r>
          <a:r>
            <a:rPr lang="en-US" sz="1050" b="0" baseline="0">
              <a:solidFill>
                <a:srgbClr val="FF0000"/>
              </a:solidFill>
              <a:latin typeface="Arial" panose="020B0604020202020204" pitchFamily="34" charset="0"/>
              <a:cs typeface="Arial" panose="020B0604020202020204" pitchFamily="34" charset="0"/>
            </a:rPr>
            <a:t>Cell automatically calculates and will not allow data entry.  </a:t>
          </a:r>
          <a:r>
            <a:rPr lang="en-US" sz="1050" b="0" baseline="0">
              <a:solidFill>
                <a:sysClr val="windowText" lastClr="000000"/>
              </a:solidFill>
              <a:latin typeface="Arial" panose="020B0604020202020204" pitchFamily="34" charset="0"/>
              <a:cs typeface="Arial" panose="020B0604020202020204" pitchFamily="34" charset="0"/>
            </a:rPr>
            <a:t>The F&amp;A for Requested Funds is determined by the MTDC total, which is also </a:t>
          </a:r>
          <a:r>
            <a:rPr lang="en-US" sz="1050" b="0" baseline="0">
              <a:solidFill>
                <a:srgbClr val="FF0000"/>
              </a:solidFill>
              <a:latin typeface="Arial" panose="020B0604020202020204" pitchFamily="34" charset="0"/>
              <a:cs typeface="Arial" panose="020B0604020202020204" pitchFamily="34" charset="0"/>
            </a:rPr>
            <a:t>automatically calculated and will not allow data entry.</a:t>
          </a:r>
        </a:p>
        <a:p>
          <a:r>
            <a:rPr lang="en-US" sz="1050" b="0" baseline="0">
              <a:solidFill>
                <a:sysClr val="windowText" lastClr="000000"/>
              </a:solidFill>
              <a:latin typeface="Arial" panose="020B0604020202020204" pitchFamily="34" charset="0"/>
              <a:cs typeface="Arial" panose="020B0604020202020204" pitchFamily="34" charset="0"/>
            </a:rPr>
            <a:t/>
          </a:r>
          <a:br>
            <a:rPr lang="en-US" sz="1050" b="0" baseline="0">
              <a:solidFill>
                <a:sysClr val="windowText" lastClr="000000"/>
              </a:solidFill>
              <a:latin typeface="Arial" panose="020B0604020202020204" pitchFamily="34" charset="0"/>
              <a:cs typeface="Arial" panose="020B0604020202020204" pitchFamily="34" charset="0"/>
            </a:rPr>
          </a:br>
          <a:r>
            <a:rPr lang="en-US" sz="1050" b="1" baseline="0">
              <a:solidFill>
                <a:sysClr val="windowText" lastClr="000000"/>
              </a:solidFill>
              <a:latin typeface="Arial" panose="020B0604020202020204" pitchFamily="34" charset="0"/>
              <a:cs typeface="Arial" panose="020B0604020202020204" pitchFamily="34" charset="0"/>
            </a:rPr>
            <a:t>O.  Total Project Costs</a:t>
          </a:r>
          <a:r>
            <a:rPr lang="en-US" sz="1050" b="0" baseline="0">
              <a:solidFill>
                <a:sysClr val="windowText" lastClr="000000"/>
              </a:solidFill>
              <a:latin typeface="Arial" panose="020B0604020202020204" pitchFamily="34" charset="0"/>
              <a:cs typeface="Arial" panose="020B0604020202020204" pitchFamily="34" charset="0"/>
            </a:rPr>
            <a:t>--total cost of project (direct costs + F&amp;A). for year indicated on tab.  </a:t>
          </a:r>
          <a:r>
            <a:rPr lang="en-US" sz="1050" b="0" baseline="0">
              <a:solidFill>
                <a:srgbClr val="FF0000"/>
              </a:solidFill>
              <a:latin typeface="Arial" panose="020B0604020202020204" pitchFamily="34" charset="0"/>
              <a:cs typeface="Arial" panose="020B0604020202020204" pitchFamily="34" charset="0"/>
            </a:rPr>
            <a:t>Cell automatically calculates and will not allow data entry.</a:t>
          </a:r>
        </a:p>
        <a:p>
          <a:endParaRPr lang="en-US" sz="1050" b="1" baseline="0">
            <a:solidFill>
              <a:sysClr val="windowText" lastClr="00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Subcontract Details</a:t>
          </a:r>
          <a:r>
            <a:rPr lang="en-US" sz="1050" b="0" baseline="0">
              <a:solidFill>
                <a:sysClr val="windowText" lastClr="000000"/>
              </a:solidFill>
              <a:latin typeface="Arial" panose="020B0604020202020204" pitchFamily="34" charset="0"/>
              <a:cs typeface="Arial" panose="020B0604020202020204" pitchFamily="34" charset="0"/>
            </a:rPr>
            <a:t>--Vendor names automatically populate from Year 1.  Enter the Amount for each subcontract to be utilized in Year 2.  Subcontracts not utilized in Year 2 should  have a zero dollar amount entered..  </a:t>
          </a:r>
          <a:r>
            <a:rPr lang="en-US" sz="1050" b="0" baseline="0">
              <a:solidFill>
                <a:srgbClr val="FF0000"/>
              </a:solidFill>
              <a:latin typeface="Arial" panose="020B0604020202020204" pitchFamily="34" charset="0"/>
              <a:cs typeface="Arial" panose="020B0604020202020204" pitchFamily="34" charset="0"/>
            </a:rPr>
            <a:t>The MTDC of each contract will automatically calculate</a:t>
          </a:r>
          <a:r>
            <a:rPr lang="en-US" sz="1050" b="0" baseline="0">
              <a:solidFill>
                <a:sysClr val="windowText" lastClr="000000"/>
              </a:solidFill>
              <a:latin typeface="Arial" panose="020B0604020202020204" pitchFamily="34" charset="0"/>
              <a:cs typeface="Arial" panose="020B0604020202020204" pitchFamily="34" charset="0"/>
            </a:rPr>
            <a:t>.</a:t>
          </a:r>
          <a:endParaRPr lang="en-US" sz="1050" b="1" baseline="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10160</xdr:colOff>
      <xdr:row>3</xdr:row>
      <xdr:rowOff>0</xdr:rowOff>
    </xdr:from>
    <xdr:to>
      <xdr:col>19</xdr:col>
      <xdr:colOff>792480</xdr:colOff>
      <xdr:row>132</xdr:row>
      <xdr:rowOff>71120</xdr:rowOff>
    </xdr:to>
    <xdr:sp macro="" textlink="">
      <xdr:nvSpPr>
        <xdr:cNvPr id="2" name="TextBox 1">
          <a:hlinkClick xmlns:r="http://schemas.openxmlformats.org/officeDocument/2006/relationships" r:id="rId1"/>
          <a:extLst>
            <a:ext uri="{FF2B5EF4-FFF2-40B4-BE49-F238E27FC236}">
              <a16:creationId xmlns="" xmlns:a16="http://schemas.microsoft.com/office/drawing/2014/main" id="{00000000-0008-0000-0100-000002000000}"/>
            </a:ext>
          </a:extLst>
        </xdr:cNvPr>
        <xdr:cNvSpPr txBox="1"/>
      </xdr:nvSpPr>
      <xdr:spPr>
        <a:xfrm>
          <a:off x="14691360" y="558800"/>
          <a:ext cx="5659120" cy="25613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50" b="1">
              <a:latin typeface="Arial" panose="020B0604020202020204" pitchFamily="34" charset="0"/>
              <a:cs typeface="Arial" panose="020B0604020202020204" pitchFamily="34" charset="0"/>
            </a:rPr>
            <a:t>1.</a:t>
          </a:r>
          <a:r>
            <a:rPr lang="en-US" sz="1050" b="1" baseline="0">
              <a:latin typeface="Arial" panose="020B0604020202020204" pitchFamily="34" charset="0"/>
              <a:cs typeface="Arial" panose="020B0604020202020204" pitchFamily="34" charset="0"/>
            </a:rPr>
            <a:t>  Project Title</a:t>
          </a:r>
          <a:r>
            <a:rPr lang="en-US" sz="1050" b="0" baseline="0">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autocalculate and will not allow any data entry</a:t>
          </a:r>
          <a:endParaRPr lang="en-US" sz="1050" b="0" baseline="0">
            <a:latin typeface="Arial" panose="020B0604020202020204" pitchFamily="34" charset="0"/>
            <a:cs typeface="Arial" panose="020B0604020202020204" pitchFamily="34" charset="0"/>
          </a:endParaRPr>
        </a:p>
        <a:p>
          <a:endParaRPr lang="en-US" sz="1050" b="1" baseline="0">
            <a:latin typeface="Arial" panose="020B0604020202020204" pitchFamily="34" charset="0"/>
            <a:cs typeface="Arial" panose="020B0604020202020204" pitchFamily="34" charset="0"/>
          </a:endParaRPr>
        </a:p>
        <a:p>
          <a:r>
            <a:rPr lang="en-US" sz="1050" b="1" baseline="0">
              <a:latin typeface="Arial" panose="020B0604020202020204" pitchFamily="34" charset="0"/>
              <a:cs typeface="Arial" panose="020B0604020202020204" pitchFamily="34" charset="0"/>
            </a:rPr>
            <a:t>2.  Principal Investigator(s) and Dept.</a:t>
          </a:r>
          <a:r>
            <a:rPr lang="en-US" sz="1050" b="0" baseline="0">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autocalculate and will not allow any data entry</a:t>
          </a:r>
        </a:p>
        <a:p>
          <a:endPar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r>
            <a:rPr lang="en-US" sz="1050" b="1" baseline="0">
              <a:latin typeface="Arial" panose="020B0604020202020204" pitchFamily="34" charset="0"/>
              <a:cs typeface="Arial" panose="020B0604020202020204" pitchFamily="34" charset="0"/>
            </a:rPr>
            <a:t>3.  Funding Purpose</a:t>
          </a:r>
          <a:r>
            <a:rPr lang="en-US" sz="1050" b="0" baseline="0">
              <a:latin typeface="Arial" panose="020B0604020202020204" pitchFamily="34" charset="0"/>
              <a:cs typeface="Arial" panose="020B0604020202020204" pitchFamily="34" charset="0"/>
            </a:rPr>
            <a:t>--Research, Instruction, or Other: </a:t>
          </a:r>
          <a:r>
            <a:rPr lang="en-US" sz="1050" b="0" baseline="0">
              <a:solidFill>
                <a:srgbClr val="FF0000"/>
              </a:solidFill>
              <a:latin typeface="Arial" panose="020B0604020202020204" pitchFamily="34" charset="0"/>
              <a:cs typeface="Arial" panose="020B0604020202020204" pitchFamily="34" charset="0"/>
            </a:rPr>
            <a:t>Selection</a:t>
          </a:r>
          <a:r>
            <a:rPr lang="en-US" sz="1050" b="0" baseline="0">
              <a:latin typeface="Arial" panose="020B0604020202020204" pitchFamily="34" charset="0"/>
              <a:cs typeface="Arial" panose="020B0604020202020204" pitchFamily="34" charset="0"/>
            </a:rPr>
            <a:t> </a:t>
          </a:r>
          <a:r>
            <a:rPr lang="en-US" sz="1050" b="0" baseline="0">
              <a:solidFill>
                <a:srgbClr val="FF0000"/>
              </a:solidFill>
              <a:latin typeface="Arial" panose="020B0604020202020204" pitchFamily="34" charset="0"/>
              <a:cs typeface="Arial" panose="020B0604020202020204" pitchFamily="34" charset="0"/>
            </a:rPr>
            <a:t>autofills based on drop-down selection made in year 1.</a:t>
          </a:r>
          <a:r>
            <a:rPr lang="en-US" sz="1050" b="0" baseline="0">
              <a:latin typeface="Arial" panose="020B0604020202020204" pitchFamily="34" charset="0"/>
              <a:cs typeface="Arial" panose="020B0604020202020204" pitchFamily="34" charset="0"/>
            </a:rPr>
            <a:t> </a:t>
          </a:r>
          <a:endParaRPr lang="en-US" sz="1050" b="0" baseline="0">
            <a:solidFill>
              <a:srgbClr val="FF0000"/>
            </a:solidFill>
            <a:latin typeface="Arial" panose="020B0604020202020204" pitchFamily="34" charset="0"/>
            <a:cs typeface="Arial" panose="020B0604020202020204" pitchFamily="34" charset="0"/>
          </a:endParaRP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4.  Project Location</a:t>
          </a:r>
          <a:r>
            <a:rPr lang="en-US" sz="1050" b="0" baseline="0">
              <a:solidFill>
                <a:sysClr val="windowText" lastClr="000000"/>
              </a:solidFill>
              <a:latin typeface="Arial" panose="020B0604020202020204" pitchFamily="34" charset="0"/>
              <a:cs typeface="Arial" panose="020B0604020202020204" pitchFamily="34" charset="0"/>
            </a:rPr>
            <a:t>--On-Campus or Off-Campus: </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5.  Agency Limits F&amp;A?</a:t>
          </a:r>
          <a:r>
            <a:rPr lang="en-US" sz="1050" b="0" baseline="0">
              <a:solidFill>
                <a:sysClr val="windowText" lastClr="000000"/>
              </a:solidFill>
              <a:latin typeface="Arial" panose="020B0604020202020204" pitchFamily="34" charset="0"/>
              <a:cs typeface="Arial" panose="020B0604020202020204" pitchFamily="34" charset="0"/>
            </a:rPr>
            <a:t>--Yes or No: </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6.  Agency Rate</a:t>
          </a:r>
          <a:r>
            <a:rPr lang="en-US" sz="1050" b="0" baseline="0">
              <a:solidFill>
                <a:sysClr val="windowText" lastClr="000000"/>
              </a:solidFill>
              <a:latin typeface="Arial" panose="020B0604020202020204" pitchFamily="34" charset="0"/>
              <a:cs typeface="Arial" panose="020B0604020202020204" pitchFamily="34" charset="0"/>
            </a:rPr>
            <a:t>--</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r>
            <a:rPr lang="en-US" sz="1050" b="0" u="none" baseline="0">
              <a:solidFill>
                <a:srgbClr val="FF0000"/>
              </a:solidFill>
              <a:latin typeface="Arial" panose="020B0604020202020204" pitchFamily="34" charset="0"/>
              <a:cs typeface="Arial" panose="020B0604020202020204" pitchFamily="34" charset="0"/>
            </a:rPr>
            <a:t>.</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7.  Inflationary Rate</a:t>
          </a:r>
          <a:r>
            <a:rPr lang="en-US" sz="1050" b="0" u="none" baseline="0">
              <a:solidFill>
                <a:sysClr val="windowText" lastClr="000000"/>
              </a:solidFill>
              <a:latin typeface="Arial" panose="020B0604020202020204" pitchFamily="34" charset="0"/>
              <a:cs typeface="Arial" panose="020B0604020202020204" pitchFamily="34" charset="0"/>
            </a:rPr>
            <a:t>--to calculate increases on all personnel costs, such as potential raises, enter a percentage  of increase over the previous year.  The spreadsheet will only calculate inflation on personnel costs.  </a:t>
          </a:r>
          <a:r>
            <a:rPr lang="en-US" sz="1050" b="0" u="none" baseline="0">
              <a:solidFill>
                <a:srgbClr val="FF0000"/>
              </a:solidFill>
              <a:latin typeface="Arial" panose="020B0604020202020204" pitchFamily="34" charset="0"/>
              <a:cs typeface="Arial" panose="020B0604020202020204" pitchFamily="34" charset="0"/>
            </a:rPr>
            <a:t>This is generally no greater than 5% unless a 10% appointment raise is included as well.</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8.  Cost sharing required?</a:t>
          </a:r>
          <a:r>
            <a:rPr lang="en-US" sz="1050" b="0" u="none" baseline="0">
              <a:solidFill>
                <a:sysClr val="windowText" lastClr="000000"/>
              </a:solidFill>
              <a:latin typeface="Arial" panose="020B0604020202020204" pitchFamily="34" charset="0"/>
              <a:cs typeface="Arial" panose="020B0604020202020204" pitchFamily="34" charset="0"/>
            </a:rPr>
            <a:t>--Yes or No: </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r>
            <a:rPr lang="en-US" sz="1050" b="0" u="none" baseline="0">
              <a:solidFill>
                <a:sysClr val="windowText" lastClr="000000"/>
              </a:solidFill>
              <a:latin typeface="Arial" panose="020B0604020202020204" pitchFamily="34" charset="0"/>
              <a:cs typeface="Arial" panose="020B0604020202020204" pitchFamily="34" charset="0"/>
            </a:rPr>
            <a:t>  </a:t>
          </a:r>
        </a:p>
        <a:p>
          <a:r>
            <a:rPr lang="en-US" sz="1050" b="1" u="none" baseline="0">
              <a:solidFill>
                <a:sysClr val="windowText" lastClr="000000"/>
              </a:solidFill>
              <a:latin typeface="Arial" panose="020B0604020202020204" pitchFamily="34" charset="0"/>
              <a:cs typeface="Arial" panose="020B0604020202020204" pitchFamily="34" charset="0"/>
            </a:rPr>
            <a:t>9.  Percentage required</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10.  Amount required</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11.  % Provided</a:t>
          </a:r>
          <a:r>
            <a:rPr lang="en-US" sz="1050" b="0" u="none" baseline="0">
              <a:solidFill>
                <a:sysClr val="windowText" lastClr="000000"/>
              </a:solidFill>
              <a:latin typeface="Arial" panose="020B0604020202020204" pitchFamily="34" charset="0"/>
              <a:cs typeface="Arial" panose="020B0604020202020204" pitchFamily="34" charset="0"/>
            </a:rPr>
            <a:t>--the cost share provided (WVU Cost Share + Other) as a percentage of the total project budget.  </a:t>
          </a:r>
          <a:r>
            <a:rPr lang="en-US" sz="1050" b="0" u="none" baseline="0">
              <a:solidFill>
                <a:srgbClr val="FF0000"/>
              </a:solidFill>
              <a:latin typeface="Arial" panose="020B0604020202020204" pitchFamily="34" charset="0"/>
              <a:cs typeface="Arial" panose="020B0604020202020204" pitchFamily="34" charset="0"/>
            </a:rPr>
            <a:t>Cell will autocalculate and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12.  $ Provided</a:t>
          </a:r>
          <a:r>
            <a:rPr lang="en-US" sz="1050" b="0" u="none" baseline="0">
              <a:solidFill>
                <a:sysClr val="windowText" lastClr="000000"/>
              </a:solidFill>
              <a:latin typeface="Arial" panose="020B0604020202020204" pitchFamily="34" charset="0"/>
              <a:cs typeface="Arial" panose="020B0604020202020204" pitchFamily="34" charset="0"/>
            </a:rPr>
            <a:t>--the cost share provided (WVU Cost Share + Other) as a dollar amount.  </a:t>
          </a:r>
          <a:r>
            <a:rPr lang="en-US" sz="1050" b="0" u="none" baseline="0">
              <a:solidFill>
                <a:srgbClr val="FF0000"/>
              </a:solidFill>
              <a:latin typeface="Arial" panose="020B0604020202020204" pitchFamily="34" charset="0"/>
              <a:cs typeface="Arial" panose="020B0604020202020204" pitchFamily="34" charset="0"/>
            </a:rPr>
            <a:t>Cell will autocalculate and will not allow any data entry.</a:t>
          </a:r>
        </a:p>
        <a:p>
          <a:endParaRPr lang="en-US" sz="1050" b="1"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13.  $ Provided--the cost share provided (WVU Cost Share + Other) as a dollar amount.  </a:t>
          </a:r>
          <a:r>
            <a:rPr lang="en-US" sz="1050" b="1" u="none" baseline="0">
              <a:solidFill>
                <a:srgbClr val="FF0000"/>
              </a:solidFill>
              <a:latin typeface="Arial" panose="020B0604020202020204" pitchFamily="34" charset="0"/>
              <a:cs typeface="Arial" panose="020B0604020202020204" pitchFamily="34" charset="0"/>
            </a:rPr>
            <a:t>This cell will autocalculate and will not allow data entry.</a:t>
          </a:r>
        </a:p>
        <a:p>
          <a:endParaRPr lang="en-US" sz="1050" b="1"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A.  </a:t>
          </a:r>
          <a:r>
            <a:rPr lang="en-US" sz="1050" b="1" u="none" baseline="0">
              <a:solidFill>
                <a:schemeClr val="tx1"/>
              </a:solidFill>
              <a:latin typeface="Arial" panose="020B0604020202020204" pitchFamily="34" charset="0"/>
              <a:cs typeface="Arial" panose="020B0604020202020204" pitchFamily="34" charset="0"/>
            </a:rPr>
            <a:t>Salaries and Wages--</a:t>
          </a:r>
          <a:r>
            <a:rPr lang="en-US" sz="1050" b="1" u="none" baseline="0">
              <a:solidFill>
                <a:srgbClr val="FF0000"/>
              </a:solidFill>
              <a:latin typeface="Arial" panose="020B0604020202020204" pitchFamily="34" charset="0"/>
              <a:cs typeface="Arial" panose="020B0604020202020204" pitchFamily="34" charset="0"/>
            </a:rPr>
            <a:t>You MUST use the SALARY ADJUSTMENT TAB in order for the senior personnel salary field to populate.  Go to the SALARY ADJUSTMENT TAB, enter the PI's salary for the budget start year.  </a:t>
          </a:r>
          <a:r>
            <a:rPr lang="en-US" sz="1050" b="0" u="none" baseline="0">
              <a:solidFill>
                <a:sysClr val="windowText" lastClr="000000"/>
              </a:solidFill>
              <a:latin typeface="Arial" panose="020B0604020202020204" pitchFamily="34" charset="0"/>
              <a:cs typeface="Arial" panose="020B0604020202020204" pitchFamily="34" charset="0"/>
            </a:rPr>
            <a:t>Next, enter a 4 digit budget start year and 4-digit budget end year. If a salary increase is anticipated during a particular budget year, then input the percent increase (e.g., 10%, etc.) according to the raise type for the corresponding budget year.  Once completed, a new salary for each budget year will populate under the "New Salary" table.  As a note, to determine the new salary for a fourth or fifth investigator, use the section titled "illustrative example."  The figures from the illustrative table will not auto-populate to the corresponding tab year, and this information will have to be inserted.  The illustrative table can also be applied to salary expenses for the number of post docs and/or students.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sng" baseline="0">
              <a:solidFill>
                <a:sysClr val="windowText" lastClr="000000"/>
              </a:solidFill>
              <a:latin typeface="Arial" panose="020B0604020202020204" pitchFamily="34" charset="0"/>
              <a:cs typeface="Arial" panose="020B0604020202020204" pitchFamily="34" charset="0"/>
            </a:rPr>
            <a:t>The following instructions apply to senior personnel and part-time personnel.</a:t>
          </a:r>
        </a:p>
        <a:p>
          <a:r>
            <a:rPr lang="en-US" sz="1050" b="0" u="none" baseline="0">
              <a:solidFill>
                <a:sysClr val="windowText" lastClr="000000"/>
              </a:solidFill>
              <a:latin typeface="Arial" panose="020B0604020202020204" pitchFamily="34" charset="0"/>
              <a:cs typeface="Arial" panose="020B0604020202020204" pitchFamily="34" charset="0"/>
            </a:rPr>
            <a:t>Enter the names of all primary investigators/co-primary investigators or part-time personnel that will receive salary funding from the award under Senior Personnel or Part-time Personnel.  Under Research Period, enter the time during which the budgeted research will occur (AY-academic year, CA-calendar year, or summer).  If the research spans two periods, re-enter the name of the PI/Co-PI again on the next line and select the appropriate period from the drop-down menu.  The amount of effort each PI/Co-PI will expend on the project should be entered under Effort (%).  Note: If needed, use the % effort calculator for assistance in determining the amount of effort that will be expended on the project.  </a:t>
          </a:r>
          <a:r>
            <a:rPr lang="en-US" sz="1050" b="0" u="none" baseline="0">
              <a:solidFill>
                <a:srgbClr val="FF0000"/>
              </a:solidFill>
              <a:latin typeface="Arial" panose="020B0604020202020204" pitchFamily="34" charset="0"/>
              <a:cs typeface="Arial" panose="020B0604020202020204" pitchFamily="34" charset="0"/>
            </a:rPr>
            <a:t>If the amount of effort exceeds 20%, the cell will turn red, but the value will still be accepted in the field.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none" baseline="0">
              <a:solidFill>
                <a:sysClr val="windowText" lastClr="000000"/>
              </a:solidFill>
              <a:latin typeface="Arial" panose="020B0604020202020204" pitchFamily="34" charset="0"/>
              <a:cs typeface="Arial" panose="020B0604020202020204" pitchFamily="34" charset="0"/>
            </a:rPr>
            <a:t>Enter the individual's </a:t>
          </a:r>
          <a:r>
            <a:rPr lang="en-US" sz="1050" b="0" u="sng" baseline="0">
              <a:solidFill>
                <a:sysClr val="windowText" lastClr="000000"/>
              </a:solidFill>
              <a:latin typeface="Arial" panose="020B0604020202020204" pitchFamily="34" charset="0"/>
              <a:cs typeface="Arial" panose="020B0604020202020204" pitchFamily="34" charset="0"/>
            </a:rPr>
            <a:t>Appointment Term (this is the contract period (e.g., 9-months, 12-months, etc.)) </a:t>
          </a:r>
          <a:r>
            <a:rPr lang="en-US" sz="1050" b="0" u="none" baseline="0">
              <a:solidFill>
                <a:sysClr val="windowText" lastClr="000000"/>
              </a:solidFill>
              <a:latin typeface="Arial" panose="020B0604020202020204" pitchFamily="34" charset="0"/>
              <a:cs typeface="Arial" panose="020B0604020202020204" pitchFamily="34" charset="0"/>
            </a:rPr>
            <a:t>and the </a:t>
          </a:r>
          <a:r>
            <a:rPr lang="en-US" sz="1050" b="0" u="sng" baseline="0">
              <a:solidFill>
                <a:sysClr val="windowText" lastClr="000000"/>
              </a:solidFill>
              <a:latin typeface="Arial" panose="020B0604020202020204" pitchFamily="34" charset="0"/>
              <a:cs typeface="Arial" panose="020B0604020202020204" pitchFamily="34" charset="0"/>
            </a:rPr>
            <a:t>number of Months Requested</a:t>
          </a:r>
          <a:r>
            <a:rPr lang="en-US" sz="1050" b="0" u="none" baseline="0">
              <a:solidFill>
                <a:sysClr val="windowText" lastClr="000000"/>
              </a:solidFill>
              <a:latin typeface="Arial" panose="020B0604020202020204" pitchFamily="34" charset="0"/>
              <a:cs typeface="Arial" panose="020B0604020202020204" pitchFamily="34" charset="0"/>
            </a:rPr>
            <a:t>.  The number of months requested cannot exceed the appointment term.  </a:t>
          </a:r>
          <a:r>
            <a:rPr lang="en-US" sz="1050" b="0" u="none" baseline="0">
              <a:solidFill>
                <a:srgbClr val="FF0000"/>
              </a:solidFill>
              <a:latin typeface="Arial" panose="020B0604020202020204" pitchFamily="34" charset="0"/>
              <a:cs typeface="Arial" panose="020B0604020202020204" pitchFamily="34" charset="0"/>
            </a:rPr>
            <a:t>An error message will appear if this occurs.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none" baseline="0">
              <a:solidFill>
                <a:srgbClr val="FF0000"/>
              </a:solidFill>
              <a:latin typeface="Arial" panose="020B0604020202020204" pitchFamily="34" charset="0"/>
              <a:cs typeface="Arial" panose="020B0604020202020204" pitchFamily="34" charset="0"/>
            </a:rPr>
            <a:t>The salary requested from the sponsor will autocalculate under Requested Funds and will not allow data entry.  </a:t>
          </a:r>
          <a:r>
            <a:rPr lang="en-US" sz="1050" b="0" u="none" baseline="0">
              <a:solidFill>
                <a:sysClr val="windowText" lastClr="000000"/>
              </a:solidFill>
              <a:latin typeface="Arial" panose="020B0604020202020204" pitchFamily="34" charset="0"/>
              <a:cs typeface="Arial" panose="020B0604020202020204" pitchFamily="34" charset="0"/>
            </a:rPr>
            <a:t>If the proposal requires cost sharing and salary for WVU employees will be used to meet this obligation, enter the amount  to be cost-shared under WVU Cost Share.  External personnel costs should be placed in the Other column.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sng" baseline="0">
              <a:solidFill>
                <a:sysClr val="windowText" lastClr="000000"/>
              </a:solidFill>
              <a:latin typeface="Arial" panose="020B0604020202020204" pitchFamily="34" charset="0"/>
              <a:cs typeface="Arial" panose="020B0604020202020204" pitchFamily="34" charset="0"/>
            </a:rPr>
            <a:t>Post-Doctoral, Graduate Assistants, and Undergraduate Students: </a:t>
          </a:r>
          <a:r>
            <a:rPr lang="en-US" sz="1050" b="0" u="none" baseline="0">
              <a:solidFill>
                <a:sysClr val="windowText" lastClr="000000"/>
              </a:solidFill>
              <a:latin typeface="Arial" panose="020B0604020202020204" pitchFamily="34" charset="0"/>
              <a:cs typeface="Arial" panose="020B0604020202020204" pitchFamily="34" charset="0"/>
            </a:rPr>
            <a:t>Salary expenses for post-doctoral fellows and students can be indicated by individual or by the number of each category to be supported/cost shared (i.e., # Supported column).  If # supported is proportional, then enter the appropriate formula or the calculated total.  Multiple entries are provided to ensure more than one payment type and term can be included.</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B.  Subtotal Salaries and Wages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total requested funds and cost share for all salary and wage expenses.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C.  Fringe Benefits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fringe rates for the personnel entered under Section A., based on the values listed under </a:t>
          </a:r>
          <a:r>
            <a:rPr lang="en-US" sz="1050" b="0" u="sng" baseline="0">
              <a:solidFill>
                <a:srgbClr val="FF0000"/>
              </a:solidFill>
              <a:latin typeface="Arial" panose="020B0604020202020204" pitchFamily="34" charset="0"/>
              <a:cs typeface="Arial" panose="020B0604020202020204" pitchFamily="34" charset="0"/>
            </a:rPr>
            <a:t>Fringe Rate</a:t>
          </a:r>
          <a:r>
            <a:rPr lang="en-US" sz="1050" b="0" u="none" baseline="0">
              <a:solidFill>
                <a:srgbClr val="FF0000"/>
              </a:solidFill>
              <a:latin typeface="Arial" panose="020B0604020202020204" pitchFamily="34" charset="0"/>
              <a:cs typeface="Arial" panose="020B0604020202020204" pitchFamily="34" charset="0"/>
            </a:rPr>
            <a:t>.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D.  Total Personnel Costs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all personnel costs (salary + fringe).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E.  Travel</a:t>
          </a:r>
          <a:r>
            <a:rPr lang="en-US" sz="1050" b="0" u="none" baseline="0">
              <a:solidFill>
                <a:sysClr val="windowText" lastClr="000000"/>
              </a:solidFill>
              <a:latin typeface="Arial" panose="020B0604020202020204" pitchFamily="34" charset="0"/>
              <a:cs typeface="Arial" panose="020B0604020202020204" pitchFamily="34" charset="0"/>
            </a:rPr>
            <a:t>--list any travel funds to be requested or cost shared under the appropriate column.  Please note, there are two categories of travel to reflect all domestic and international travel respectively.</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F.  Supplies</a:t>
          </a:r>
          <a:r>
            <a:rPr lang="en-US" sz="1050" b="0" u="none" baseline="0">
              <a:solidFill>
                <a:sysClr val="windowText" lastClr="000000"/>
              </a:solidFill>
              <a:latin typeface="Arial" panose="020B0604020202020204" pitchFamily="34" charset="0"/>
              <a:cs typeface="Arial" panose="020B0604020202020204" pitchFamily="34" charset="0"/>
            </a:rPr>
            <a:t>--list any supply/general expenses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G.  Operating Services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H.  Professional Services</a:t>
          </a:r>
          <a:r>
            <a:rPr lang="en-US" sz="1050" b="0" u="none" baseline="0">
              <a:solidFill>
                <a:sysClr val="windowText" lastClr="000000"/>
              </a:solidFill>
              <a:latin typeface="Arial" panose="020B0604020202020204" pitchFamily="34" charset="0"/>
              <a:cs typeface="Arial" panose="020B0604020202020204" pitchFamily="34" charset="0"/>
            </a:rPr>
            <a:t>--funds to be requested or cost shared should be listed in the appropriate row for Subcontracts, Consultants, or Other Services.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I.  Stipends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J.  Tuition</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K.  Equipment (&gt;$5,000)</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  Equipment less than $5,000 should be included under F. Supplies.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L.  Other Charges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M.  Total Direct Costs</a:t>
          </a:r>
          <a:r>
            <a:rPr lang="en-US" sz="1050" b="0" u="none" baseline="0">
              <a:solidFill>
                <a:sysClr val="windowText" lastClr="000000"/>
              </a:solidFill>
              <a:latin typeface="Arial" panose="020B0604020202020204" pitchFamily="34" charset="0"/>
              <a:cs typeface="Arial" panose="020B0604020202020204" pitchFamily="34" charset="0"/>
            </a:rPr>
            <a:t>--total of all program costs before F&amp;A is applied.  </a:t>
          </a:r>
          <a:r>
            <a:rPr lang="en-US" sz="1050" b="0" u="none" baseline="0">
              <a:solidFill>
                <a:srgbClr val="FF0000"/>
              </a:solidFill>
              <a:latin typeface="Arial" panose="020B0604020202020204" pitchFamily="34" charset="0"/>
              <a:cs typeface="Arial" panose="020B0604020202020204" pitchFamily="34" charset="0"/>
            </a:rPr>
            <a:t>Cell automatically calculates and will not allow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N.  Facilities &amp; Administrative Costs</a:t>
          </a:r>
          <a:r>
            <a:rPr lang="en-US" sz="1050" b="0" baseline="0">
              <a:solidFill>
                <a:sysClr val="windowText" lastClr="000000"/>
              </a:solidFill>
              <a:latin typeface="Arial" panose="020B0604020202020204" pitchFamily="34" charset="0"/>
              <a:cs typeface="Arial" panose="020B0604020202020204" pitchFamily="34" charset="0"/>
            </a:rPr>
            <a:t>--the amount of F&amp;A to be charged to proposal, based on the selections made in sections 3.  Funding Purpose, 4. Project Location, 5.  Agency Limits F&amp;A?, and if applicable, 6. Agency Rate.  </a:t>
          </a:r>
          <a:r>
            <a:rPr lang="en-US" sz="1050" b="0" baseline="0">
              <a:solidFill>
                <a:srgbClr val="FF0000"/>
              </a:solidFill>
              <a:latin typeface="Arial" panose="020B0604020202020204" pitchFamily="34" charset="0"/>
              <a:cs typeface="Arial" panose="020B0604020202020204" pitchFamily="34" charset="0"/>
            </a:rPr>
            <a:t>Cell automatically calculates and will not allow data entry.  </a:t>
          </a:r>
          <a:r>
            <a:rPr lang="en-US" sz="1050" b="0" baseline="0">
              <a:solidFill>
                <a:sysClr val="windowText" lastClr="000000"/>
              </a:solidFill>
              <a:latin typeface="Arial" panose="020B0604020202020204" pitchFamily="34" charset="0"/>
              <a:cs typeface="Arial" panose="020B0604020202020204" pitchFamily="34" charset="0"/>
            </a:rPr>
            <a:t>The F&amp;A for Requested Funds is determined by the MTDC total, which is also </a:t>
          </a:r>
          <a:r>
            <a:rPr lang="en-US" sz="1050" b="0" baseline="0">
              <a:solidFill>
                <a:srgbClr val="FF0000"/>
              </a:solidFill>
              <a:latin typeface="Arial" panose="020B0604020202020204" pitchFamily="34" charset="0"/>
              <a:cs typeface="Arial" panose="020B0604020202020204" pitchFamily="34" charset="0"/>
            </a:rPr>
            <a:t>automatically calculated and will not allow data entry.</a:t>
          </a:r>
        </a:p>
        <a:p>
          <a:r>
            <a:rPr lang="en-US" sz="1050" b="0" baseline="0">
              <a:solidFill>
                <a:sysClr val="windowText" lastClr="000000"/>
              </a:solidFill>
              <a:latin typeface="Arial" panose="020B0604020202020204" pitchFamily="34" charset="0"/>
              <a:cs typeface="Arial" panose="020B0604020202020204" pitchFamily="34" charset="0"/>
            </a:rPr>
            <a:t/>
          </a:r>
          <a:br>
            <a:rPr lang="en-US" sz="1050" b="0" baseline="0">
              <a:solidFill>
                <a:sysClr val="windowText" lastClr="000000"/>
              </a:solidFill>
              <a:latin typeface="Arial" panose="020B0604020202020204" pitchFamily="34" charset="0"/>
              <a:cs typeface="Arial" panose="020B0604020202020204" pitchFamily="34" charset="0"/>
            </a:rPr>
          </a:br>
          <a:r>
            <a:rPr lang="en-US" sz="1050" b="1" baseline="0">
              <a:solidFill>
                <a:sysClr val="windowText" lastClr="000000"/>
              </a:solidFill>
              <a:latin typeface="Arial" panose="020B0604020202020204" pitchFamily="34" charset="0"/>
              <a:cs typeface="Arial" panose="020B0604020202020204" pitchFamily="34" charset="0"/>
            </a:rPr>
            <a:t>O.  Total Project Costs</a:t>
          </a:r>
          <a:r>
            <a:rPr lang="en-US" sz="1050" b="0" baseline="0">
              <a:solidFill>
                <a:sysClr val="windowText" lastClr="000000"/>
              </a:solidFill>
              <a:latin typeface="Arial" panose="020B0604020202020204" pitchFamily="34" charset="0"/>
              <a:cs typeface="Arial" panose="020B0604020202020204" pitchFamily="34" charset="0"/>
            </a:rPr>
            <a:t>--total cost of project (direct costs + F&amp;A). for year indicated on tab.  </a:t>
          </a:r>
          <a:r>
            <a:rPr lang="en-US" sz="1050" b="0" baseline="0">
              <a:solidFill>
                <a:srgbClr val="FF0000"/>
              </a:solidFill>
              <a:latin typeface="Arial" panose="020B0604020202020204" pitchFamily="34" charset="0"/>
              <a:cs typeface="Arial" panose="020B0604020202020204" pitchFamily="34" charset="0"/>
            </a:rPr>
            <a:t>Cell automatically calculates and will not allow data entry.</a:t>
          </a:r>
        </a:p>
        <a:p>
          <a:endParaRPr lang="en-US" sz="1050" b="1" baseline="0">
            <a:solidFill>
              <a:sysClr val="windowText" lastClr="00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Subcontract Details</a:t>
          </a:r>
          <a:r>
            <a:rPr lang="en-US" sz="1050" b="0" baseline="0">
              <a:solidFill>
                <a:sysClr val="windowText" lastClr="000000"/>
              </a:solidFill>
              <a:latin typeface="Arial" panose="020B0604020202020204" pitchFamily="34" charset="0"/>
              <a:cs typeface="Arial" panose="020B0604020202020204" pitchFamily="34" charset="0"/>
            </a:rPr>
            <a:t>--Vendor names automatically populate from Year 1.  Enter the Amount for each subcontract to be utilized in Year 2.  Subcontracts not utilized in Year 2 should  have a zero dollar amount entered..  </a:t>
          </a:r>
          <a:r>
            <a:rPr lang="en-US" sz="1050" b="0" baseline="0">
              <a:solidFill>
                <a:srgbClr val="FF0000"/>
              </a:solidFill>
              <a:latin typeface="Arial" panose="020B0604020202020204" pitchFamily="34" charset="0"/>
              <a:cs typeface="Arial" panose="020B0604020202020204" pitchFamily="34" charset="0"/>
            </a:rPr>
            <a:t>The MTDC of each contract will automatically calculate</a:t>
          </a:r>
          <a:r>
            <a:rPr lang="en-US" sz="1050" b="0" baseline="0">
              <a:solidFill>
                <a:sysClr val="windowText" lastClr="000000"/>
              </a:solidFill>
              <a:latin typeface="Arial" panose="020B0604020202020204" pitchFamily="34" charset="0"/>
              <a:cs typeface="Arial" panose="020B0604020202020204" pitchFamily="34" charset="0"/>
            </a:rPr>
            <a:t>.</a:t>
          </a:r>
          <a:endParaRPr lang="en-US" sz="1050" b="1" baseline="0">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8</xdr:col>
      <xdr:colOff>25100</xdr:colOff>
      <xdr:row>0</xdr:row>
      <xdr:rowOff>55245</xdr:rowOff>
    </xdr:from>
    <xdr:to>
      <xdr:col>9</xdr:col>
      <xdr:colOff>571500</xdr:colOff>
      <xdr:row>2</xdr:row>
      <xdr:rowOff>91440</xdr:rowOff>
    </xdr:to>
    <xdr:pic>
      <xdr:nvPicPr>
        <xdr:cNvPr id="4" name="Picture 3">
          <a:extLst>
            <a:ext uri="{FF2B5EF4-FFF2-40B4-BE49-F238E27FC236}">
              <a16:creationId xmlns="" xmlns:a16="http://schemas.microsoft.com/office/drawing/2014/main" id="{00000000-0008-0000-0100-000004000000}"/>
            </a:ext>
          </a:extLst>
        </xdr:cNvPr>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artisticPlasticWrap/>
                  </a14:imgEffect>
                </a14:imgLayer>
              </a14:imgProps>
            </a:ext>
            <a:ext uri="{28A0092B-C50C-407E-A947-70E740481C1C}">
              <a14:useLocalDpi xmlns:a14="http://schemas.microsoft.com/office/drawing/2010/main" val="0"/>
            </a:ext>
          </a:extLst>
        </a:blip>
        <a:stretch>
          <a:fillRect/>
        </a:stretch>
      </xdr:blipFill>
      <xdr:spPr>
        <a:xfrm>
          <a:off x="7919420" y="55245"/>
          <a:ext cx="1156000" cy="356235"/>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17</xdr:col>
      <xdr:colOff>208280</xdr:colOff>
      <xdr:row>1</xdr:row>
      <xdr:rowOff>12700</xdr:rowOff>
    </xdr:from>
    <xdr:to>
      <xdr:col>17</xdr:col>
      <xdr:colOff>472440</xdr:colOff>
      <xdr:row>2</xdr:row>
      <xdr:rowOff>116840</xdr:rowOff>
    </xdr:to>
    <xdr:pic>
      <xdr:nvPicPr>
        <xdr:cNvPr id="3" name="Picture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3657580" y="172720"/>
          <a:ext cx="264160" cy="2641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437515</xdr:colOff>
      <xdr:row>0</xdr:row>
      <xdr:rowOff>57468</xdr:rowOff>
    </xdr:from>
    <xdr:to>
      <xdr:col>9</xdr:col>
      <xdr:colOff>340043</xdr:colOff>
      <xdr:row>2</xdr:row>
      <xdr:rowOff>82128</xdr:rowOff>
    </xdr:to>
    <xdr:pic>
      <xdr:nvPicPr>
        <xdr:cNvPr id="6" name="Picture 5">
          <a:extLst>
            <a:ext uri="{FF2B5EF4-FFF2-40B4-BE49-F238E27FC236}">
              <a16:creationId xmlns="" xmlns:a16="http://schemas.microsoft.com/office/drawing/2014/main" id="{00000000-0008-0000-0200-000006000000}"/>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artisticPlasticWrap/>
                  </a14:imgEffect>
                </a14:imgLayer>
              </a14:imgProps>
            </a:ext>
            <a:ext uri="{28A0092B-C50C-407E-A947-70E740481C1C}">
              <a14:useLocalDpi xmlns:a14="http://schemas.microsoft.com/office/drawing/2010/main" val="0"/>
            </a:ext>
          </a:extLst>
        </a:blip>
        <a:stretch>
          <a:fillRect/>
        </a:stretch>
      </xdr:blipFill>
      <xdr:spPr>
        <a:xfrm>
          <a:off x="7828915" y="57468"/>
          <a:ext cx="1114108" cy="34470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17</xdr:col>
      <xdr:colOff>236220</xdr:colOff>
      <xdr:row>1</xdr:row>
      <xdr:rowOff>0</xdr:rowOff>
    </xdr:from>
    <xdr:to>
      <xdr:col>17</xdr:col>
      <xdr:colOff>497840</xdr:colOff>
      <xdr:row>2</xdr:row>
      <xdr:rowOff>101600</xdr:rowOff>
    </xdr:to>
    <xdr:pic>
      <xdr:nvPicPr>
        <xdr:cNvPr id="2" name="Picture 1">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3533120" y="160020"/>
          <a:ext cx="261620" cy="261620"/>
        </a:xfrm>
        <a:prstGeom prst="rect">
          <a:avLst/>
        </a:prstGeom>
      </xdr:spPr>
    </xdr:pic>
    <xdr:clientData/>
  </xdr:twoCellAnchor>
  <xdr:twoCellAnchor>
    <xdr:from>
      <xdr:col>13</xdr:col>
      <xdr:colOff>0</xdr:colOff>
      <xdr:row>3</xdr:row>
      <xdr:rowOff>10160</xdr:rowOff>
    </xdr:from>
    <xdr:to>
      <xdr:col>20</xdr:col>
      <xdr:colOff>0</xdr:colOff>
      <xdr:row>131</xdr:row>
      <xdr:rowOff>30480</xdr:rowOff>
    </xdr:to>
    <xdr:sp macro="" textlink="">
      <xdr:nvSpPr>
        <xdr:cNvPr id="8" name="TextBox 7">
          <a:hlinkClick xmlns:r="http://schemas.openxmlformats.org/officeDocument/2006/relationships" r:id="rId4"/>
          <a:extLst>
            <a:ext uri="{FF2B5EF4-FFF2-40B4-BE49-F238E27FC236}">
              <a16:creationId xmlns="" xmlns:a16="http://schemas.microsoft.com/office/drawing/2014/main" id="{C94A9EDE-88FD-4946-A9F1-C30BF168B1B9}"/>
            </a:ext>
          </a:extLst>
        </xdr:cNvPr>
        <xdr:cNvSpPr txBox="1"/>
      </xdr:nvSpPr>
      <xdr:spPr>
        <a:xfrm>
          <a:off x="14478000" y="568960"/>
          <a:ext cx="5689600" cy="256438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50" b="1">
              <a:latin typeface="Arial" panose="020B0604020202020204" pitchFamily="34" charset="0"/>
              <a:cs typeface="Arial" panose="020B0604020202020204" pitchFamily="34" charset="0"/>
            </a:rPr>
            <a:t>1.</a:t>
          </a:r>
          <a:r>
            <a:rPr lang="en-US" sz="1050" b="1" baseline="0">
              <a:latin typeface="Arial" panose="020B0604020202020204" pitchFamily="34" charset="0"/>
              <a:cs typeface="Arial" panose="020B0604020202020204" pitchFamily="34" charset="0"/>
            </a:rPr>
            <a:t>  Project Title</a:t>
          </a:r>
          <a:r>
            <a:rPr lang="en-US" sz="1050" b="0" baseline="0">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autocalculate and will not allow any data entry</a:t>
          </a:r>
          <a:endParaRPr lang="en-US" sz="1050" b="0" baseline="0">
            <a:latin typeface="Arial" panose="020B0604020202020204" pitchFamily="34" charset="0"/>
            <a:cs typeface="Arial" panose="020B0604020202020204" pitchFamily="34" charset="0"/>
          </a:endParaRPr>
        </a:p>
        <a:p>
          <a:endParaRPr lang="en-US" sz="1050" b="1" baseline="0">
            <a:latin typeface="Arial" panose="020B0604020202020204" pitchFamily="34" charset="0"/>
            <a:cs typeface="Arial" panose="020B0604020202020204" pitchFamily="34" charset="0"/>
          </a:endParaRPr>
        </a:p>
        <a:p>
          <a:r>
            <a:rPr lang="en-US" sz="1050" b="1" baseline="0">
              <a:latin typeface="Arial" panose="020B0604020202020204" pitchFamily="34" charset="0"/>
              <a:cs typeface="Arial" panose="020B0604020202020204" pitchFamily="34" charset="0"/>
            </a:rPr>
            <a:t>2.  Principal Investigator(s) and Dept.</a:t>
          </a:r>
          <a:r>
            <a:rPr lang="en-US" sz="1050" b="0" baseline="0">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autocalculate and will not allow any data entry</a:t>
          </a:r>
        </a:p>
        <a:p>
          <a:endPar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r>
            <a:rPr lang="en-US" sz="1050" b="1" baseline="0">
              <a:latin typeface="Arial" panose="020B0604020202020204" pitchFamily="34" charset="0"/>
              <a:cs typeface="Arial" panose="020B0604020202020204" pitchFamily="34" charset="0"/>
            </a:rPr>
            <a:t>3.  Funding Purpose</a:t>
          </a:r>
          <a:r>
            <a:rPr lang="en-US" sz="1050" b="0" baseline="0">
              <a:latin typeface="Arial" panose="020B0604020202020204" pitchFamily="34" charset="0"/>
              <a:cs typeface="Arial" panose="020B0604020202020204" pitchFamily="34" charset="0"/>
            </a:rPr>
            <a:t>--Research, Instruction, or Other: </a:t>
          </a:r>
          <a:r>
            <a:rPr lang="en-US" sz="1050" b="0" baseline="0">
              <a:solidFill>
                <a:srgbClr val="FF0000"/>
              </a:solidFill>
              <a:latin typeface="Arial" panose="020B0604020202020204" pitchFamily="34" charset="0"/>
              <a:cs typeface="Arial" panose="020B0604020202020204" pitchFamily="34" charset="0"/>
            </a:rPr>
            <a:t>Selection</a:t>
          </a:r>
          <a:r>
            <a:rPr lang="en-US" sz="1050" b="0" baseline="0">
              <a:latin typeface="Arial" panose="020B0604020202020204" pitchFamily="34" charset="0"/>
              <a:cs typeface="Arial" panose="020B0604020202020204" pitchFamily="34" charset="0"/>
            </a:rPr>
            <a:t> </a:t>
          </a:r>
          <a:r>
            <a:rPr lang="en-US" sz="1050" b="0" baseline="0">
              <a:solidFill>
                <a:srgbClr val="FF0000"/>
              </a:solidFill>
              <a:latin typeface="Arial" panose="020B0604020202020204" pitchFamily="34" charset="0"/>
              <a:cs typeface="Arial" panose="020B0604020202020204" pitchFamily="34" charset="0"/>
            </a:rPr>
            <a:t>autofills based on drop-down selection made in year 1.</a:t>
          </a:r>
          <a:r>
            <a:rPr lang="en-US" sz="1050" b="0" baseline="0">
              <a:latin typeface="Arial" panose="020B0604020202020204" pitchFamily="34" charset="0"/>
              <a:cs typeface="Arial" panose="020B0604020202020204" pitchFamily="34" charset="0"/>
            </a:rPr>
            <a:t> </a:t>
          </a:r>
          <a:endParaRPr lang="en-US" sz="1050" b="0" baseline="0">
            <a:solidFill>
              <a:srgbClr val="FF0000"/>
            </a:solidFill>
            <a:latin typeface="Arial" panose="020B0604020202020204" pitchFamily="34" charset="0"/>
            <a:cs typeface="Arial" panose="020B0604020202020204" pitchFamily="34" charset="0"/>
          </a:endParaRP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4.  Project Location</a:t>
          </a:r>
          <a:r>
            <a:rPr lang="en-US" sz="1050" b="0" baseline="0">
              <a:solidFill>
                <a:sysClr val="windowText" lastClr="000000"/>
              </a:solidFill>
              <a:latin typeface="Arial" panose="020B0604020202020204" pitchFamily="34" charset="0"/>
              <a:cs typeface="Arial" panose="020B0604020202020204" pitchFamily="34" charset="0"/>
            </a:rPr>
            <a:t>--On-Campus or Off-Campus: </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5.  Agency Limits F&amp;A?</a:t>
          </a:r>
          <a:r>
            <a:rPr lang="en-US" sz="1050" b="0" baseline="0">
              <a:solidFill>
                <a:sysClr val="windowText" lastClr="000000"/>
              </a:solidFill>
              <a:latin typeface="Arial" panose="020B0604020202020204" pitchFamily="34" charset="0"/>
              <a:cs typeface="Arial" panose="020B0604020202020204" pitchFamily="34" charset="0"/>
            </a:rPr>
            <a:t>--Yes or No: </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6.  Agency Rate</a:t>
          </a:r>
          <a:r>
            <a:rPr lang="en-US" sz="1050" b="0" baseline="0">
              <a:solidFill>
                <a:sysClr val="windowText" lastClr="000000"/>
              </a:solidFill>
              <a:latin typeface="Arial" panose="020B0604020202020204" pitchFamily="34" charset="0"/>
              <a:cs typeface="Arial" panose="020B0604020202020204" pitchFamily="34" charset="0"/>
            </a:rPr>
            <a:t>--</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r>
            <a:rPr lang="en-US" sz="1050" b="0" u="none" baseline="0">
              <a:solidFill>
                <a:srgbClr val="FF0000"/>
              </a:solidFill>
              <a:latin typeface="Arial" panose="020B0604020202020204" pitchFamily="34" charset="0"/>
              <a:cs typeface="Arial" panose="020B0604020202020204" pitchFamily="34" charset="0"/>
            </a:rPr>
            <a:t>.</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7.  Inflationary Rate</a:t>
          </a:r>
          <a:r>
            <a:rPr lang="en-US" sz="1050" b="0" u="none" baseline="0">
              <a:solidFill>
                <a:sysClr val="windowText" lastClr="000000"/>
              </a:solidFill>
              <a:latin typeface="Arial" panose="020B0604020202020204" pitchFamily="34" charset="0"/>
              <a:cs typeface="Arial" panose="020B0604020202020204" pitchFamily="34" charset="0"/>
            </a:rPr>
            <a:t>--to calculate increases on all personnel costs, such as potential raises, enter a percentage  of increase over the previous year.  The spreadsheet will only calculate inflation on personnel costs.  </a:t>
          </a:r>
          <a:r>
            <a:rPr lang="en-US" sz="1050" b="0" u="none" baseline="0">
              <a:solidFill>
                <a:srgbClr val="FF0000"/>
              </a:solidFill>
              <a:latin typeface="Arial" panose="020B0604020202020204" pitchFamily="34" charset="0"/>
              <a:cs typeface="Arial" panose="020B0604020202020204" pitchFamily="34" charset="0"/>
            </a:rPr>
            <a:t>This is generally no greater than 5% unless a 10% appointment raise is included as well.</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8.  Cost sharing required?</a:t>
          </a:r>
          <a:r>
            <a:rPr lang="en-US" sz="1050" b="0" u="none" baseline="0">
              <a:solidFill>
                <a:sysClr val="windowText" lastClr="000000"/>
              </a:solidFill>
              <a:latin typeface="Arial" panose="020B0604020202020204" pitchFamily="34" charset="0"/>
              <a:cs typeface="Arial" panose="020B0604020202020204" pitchFamily="34" charset="0"/>
            </a:rPr>
            <a:t>--Yes or No: </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r>
            <a:rPr lang="en-US" sz="1050" b="0" u="none" baseline="0">
              <a:solidFill>
                <a:sysClr val="windowText" lastClr="000000"/>
              </a:solidFill>
              <a:latin typeface="Arial" panose="020B0604020202020204" pitchFamily="34" charset="0"/>
              <a:cs typeface="Arial" panose="020B0604020202020204" pitchFamily="34" charset="0"/>
            </a:rPr>
            <a:t>  </a:t>
          </a:r>
        </a:p>
        <a:p>
          <a:r>
            <a:rPr lang="en-US" sz="1050" b="1" u="none" baseline="0">
              <a:solidFill>
                <a:sysClr val="windowText" lastClr="000000"/>
              </a:solidFill>
              <a:latin typeface="Arial" panose="020B0604020202020204" pitchFamily="34" charset="0"/>
              <a:cs typeface="Arial" panose="020B0604020202020204" pitchFamily="34" charset="0"/>
            </a:rPr>
            <a:t>9.  Percentage required</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10.  Amount required</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11.  % Provided</a:t>
          </a:r>
          <a:r>
            <a:rPr lang="en-US" sz="1050" b="0" u="none" baseline="0">
              <a:solidFill>
                <a:sysClr val="windowText" lastClr="000000"/>
              </a:solidFill>
              <a:latin typeface="Arial" panose="020B0604020202020204" pitchFamily="34" charset="0"/>
              <a:cs typeface="Arial" panose="020B0604020202020204" pitchFamily="34" charset="0"/>
            </a:rPr>
            <a:t>--the cost share provided (WVU Cost Share + Other) as a percentage of the total project budget.  </a:t>
          </a:r>
          <a:r>
            <a:rPr lang="en-US" sz="1050" b="0" u="none" baseline="0">
              <a:solidFill>
                <a:srgbClr val="FF0000"/>
              </a:solidFill>
              <a:latin typeface="Arial" panose="020B0604020202020204" pitchFamily="34" charset="0"/>
              <a:cs typeface="Arial" panose="020B0604020202020204" pitchFamily="34" charset="0"/>
            </a:rPr>
            <a:t>Cell will autocalculate and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12.  $ Provided</a:t>
          </a:r>
          <a:r>
            <a:rPr lang="en-US" sz="1050" b="0" u="none" baseline="0">
              <a:solidFill>
                <a:sysClr val="windowText" lastClr="000000"/>
              </a:solidFill>
              <a:latin typeface="Arial" panose="020B0604020202020204" pitchFamily="34" charset="0"/>
              <a:cs typeface="Arial" panose="020B0604020202020204" pitchFamily="34" charset="0"/>
            </a:rPr>
            <a:t>--the cost share provided (WVU Cost Share + Other) as a dollar amount.  </a:t>
          </a:r>
          <a:r>
            <a:rPr lang="en-US" sz="1050" b="0" u="none" baseline="0">
              <a:solidFill>
                <a:srgbClr val="FF0000"/>
              </a:solidFill>
              <a:latin typeface="Arial" panose="020B0604020202020204" pitchFamily="34" charset="0"/>
              <a:cs typeface="Arial" panose="020B0604020202020204" pitchFamily="34" charset="0"/>
            </a:rPr>
            <a:t>Cell will autocalculate and will not allow any data entry.</a:t>
          </a:r>
        </a:p>
        <a:p>
          <a:endParaRPr lang="en-US" sz="1050" b="1"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13.  $ Provided--the cost share provided (WVU Cost Share + Other) as a dollar amount.  </a:t>
          </a:r>
          <a:r>
            <a:rPr lang="en-US" sz="1050" b="1" u="none" baseline="0">
              <a:solidFill>
                <a:srgbClr val="FF0000"/>
              </a:solidFill>
              <a:latin typeface="Arial" panose="020B0604020202020204" pitchFamily="34" charset="0"/>
              <a:cs typeface="Arial" panose="020B0604020202020204" pitchFamily="34" charset="0"/>
            </a:rPr>
            <a:t>This cell will autocalculate and will not allow data entry.</a:t>
          </a:r>
        </a:p>
        <a:p>
          <a:endParaRPr lang="en-US" sz="1050" b="1"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A.  </a:t>
          </a:r>
          <a:r>
            <a:rPr lang="en-US" sz="1050" b="1" u="none" baseline="0">
              <a:solidFill>
                <a:schemeClr val="tx1"/>
              </a:solidFill>
              <a:latin typeface="Arial" panose="020B0604020202020204" pitchFamily="34" charset="0"/>
              <a:cs typeface="Arial" panose="020B0604020202020204" pitchFamily="34" charset="0"/>
            </a:rPr>
            <a:t>Salaries and Wages--</a:t>
          </a:r>
          <a:r>
            <a:rPr lang="en-US" sz="1050" b="1" u="none" baseline="0">
              <a:solidFill>
                <a:srgbClr val="FF0000"/>
              </a:solidFill>
              <a:latin typeface="Arial" panose="020B0604020202020204" pitchFamily="34" charset="0"/>
              <a:cs typeface="Arial" panose="020B0604020202020204" pitchFamily="34" charset="0"/>
            </a:rPr>
            <a:t>You MUST use the SALARY ADJUSTMENT TAB in order for the senior personnel salary field to populate.  Go to the SALARY ADJUSTMENT TAB, enter the PI's salary for the budget start year.  </a:t>
          </a:r>
          <a:r>
            <a:rPr lang="en-US" sz="1050" b="0" u="none" baseline="0">
              <a:solidFill>
                <a:sysClr val="windowText" lastClr="000000"/>
              </a:solidFill>
              <a:latin typeface="Arial" panose="020B0604020202020204" pitchFamily="34" charset="0"/>
              <a:cs typeface="Arial" panose="020B0604020202020204" pitchFamily="34" charset="0"/>
            </a:rPr>
            <a:t>Next, enter a 4 digit budget start year and 4-digit budget end year. If a salary increase is anticipated during a particular budget year, then input the percent increase (e.g., 10%, etc.) according to the raise type for the corresponding budget year.  Once completed, a new salary for each budget year will populate under the "New Salary" table.  As a note, to determine the new salary for a fourth or fifth investigator, use the section titled "illustrative example."  The figures from the illustrative table will not auto-populate to the corresponding tab year, and this information will have to be inserted.  The illustrative table can also be applied to salary expenses for the number of post docs and/or students.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sng" baseline="0">
              <a:solidFill>
                <a:sysClr val="windowText" lastClr="000000"/>
              </a:solidFill>
              <a:latin typeface="Arial" panose="020B0604020202020204" pitchFamily="34" charset="0"/>
              <a:cs typeface="Arial" panose="020B0604020202020204" pitchFamily="34" charset="0"/>
            </a:rPr>
            <a:t>The following instructions apply to senior personnel and part-time personnel.</a:t>
          </a:r>
        </a:p>
        <a:p>
          <a:r>
            <a:rPr lang="en-US" sz="1050" b="0" u="none" baseline="0">
              <a:solidFill>
                <a:sysClr val="windowText" lastClr="000000"/>
              </a:solidFill>
              <a:latin typeface="Arial" panose="020B0604020202020204" pitchFamily="34" charset="0"/>
              <a:cs typeface="Arial" panose="020B0604020202020204" pitchFamily="34" charset="0"/>
            </a:rPr>
            <a:t>Enter the names of all primary investigators/co-primary investigators or part-time personnel that will receive salary funding from the award under Senior Personnel or Part-time Personnel.  Under Research Period, enter the time during which the budgeted research will occur (AY-academic year, CA-calendar year, or summer).  If the research spans two periods, re-enter the name of the PI/Co-PI again on the next line and select the appropriate period from the drop-down menu.  The amount of effort each PI/Co-PI will expend on the project should be entered under Effort (%).  Note: If needed, use the % effort calculator for assistance in determining the amount of effort that will be expended on the project.  </a:t>
          </a:r>
          <a:r>
            <a:rPr lang="en-US" sz="1050" b="0" u="none" baseline="0">
              <a:solidFill>
                <a:srgbClr val="FF0000"/>
              </a:solidFill>
              <a:latin typeface="Arial" panose="020B0604020202020204" pitchFamily="34" charset="0"/>
              <a:cs typeface="Arial" panose="020B0604020202020204" pitchFamily="34" charset="0"/>
            </a:rPr>
            <a:t>If the amount of effort exceeds 20%, the cell will turn red, but the value will still be accepted in the field.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none" baseline="0">
              <a:solidFill>
                <a:sysClr val="windowText" lastClr="000000"/>
              </a:solidFill>
              <a:latin typeface="Arial" panose="020B0604020202020204" pitchFamily="34" charset="0"/>
              <a:cs typeface="Arial" panose="020B0604020202020204" pitchFamily="34" charset="0"/>
            </a:rPr>
            <a:t>Enter the individual's </a:t>
          </a:r>
          <a:r>
            <a:rPr lang="en-US" sz="1050" b="0" u="sng" baseline="0">
              <a:solidFill>
                <a:sysClr val="windowText" lastClr="000000"/>
              </a:solidFill>
              <a:latin typeface="Arial" panose="020B0604020202020204" pitchFamily="34" charset="0"/>
              <a:cs typeface="Arial" panose="020B0604020202020204" pitchFamily="34" charset="0"/>
            </a:rPr>
            <a:t>Appointment Term (this is the contract period (e.g., 9-months, 12-months, etc.)) </a:t>
          </a:r>
          <a:r>
            <a:rPr lang="en-US" sz="1050" b="0" u="none" baseline="0">
              <a:solidFill>
                <a:sysClr val="windowText" lastClr="000000"/>
              </a:solidFill>
              <a:latin typeface="Arial" panose="020B0604020202020204" pitchFamily="34" charset="0"/>
              <a:cs typeface="Arial" panose="020B0604020202020204" pitchFamily="34" charset="0"/>
            </a:rPr>
            <a:t>and the </a:t>
          </a:r>
          <a:r>
            <a:rPr lang="en-US" sz="1050" b="0" u="sng" baseline="0">
              <a:solidFill>
                <a:sysClr val="windowText" lastClr="000000"/>
              </a:solidFill>
              <a:latin typeface="Arial" panose="020B0604020202020204" pitchFamily="34" charset="0"/>
              <a:cs typeface="Arial" panose="020B0604020202020204" pitchFamily="34" charset="0"/>
            </a:rPr>
            <a:t>number of Months Requested</a:t>
          </a:r>
          <a:r>
            <a:rPr lang="en-US" sz="1050" b="0" u="none" baseline="0">
              <a:solidFill>
                <a:sysClr val="windowText" lastClr="000000"/>
              </a:solidFill>
              <a:latin typeface="Arial" panose="020B0604020202020204" pitchFamily="34" charset="0"/>
              <a:cs typeface="Arial" panose="020B0604020202020204" pitchFamily="34" charset="0"/>
            </a:rPr>
            <a:t>.  The number of months requested cannot exceed the appointment term.  </a:t>
          </a:r>
          <a:r>
            <a:rPr lang="en-US" sz="1050" b="0" u="none" baseline="0">
              <a:solidFill>
                <a:srgbClr val="FF0000"/>
              </a:solidFill>
              <a:latin typeface="Arial" panose="020B0604020202020204" pitchFamily="34" charset="0"/>
              <a:cs typeface="Arial" panose="020B0604020202020204" pitchFamily="34" charset="0"/>
            </a:rPr>
            <a:t>An error message will appear if this occurs.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none" baseline="0">
              <a:solidFill>
                <a:srgbClr val="FF0000"/>
              </a:solidFill>
              <a:latin typeface="Arial" panose="020B0604020202020204" pitchFamily="34" charset="0"/>
              <a:cs typeface="Arial" panose="020B0604020202020204" pitchFamily="34" charset="0"/>
            </a:rPr>
            <a:t>The salary requested from the sponsor will autocalculate under Requested Funds and will not allow data entry.  </a:t>
          </a:r>
          <a:r>
            <a:rPr lang="en-US" sz="1050" b="0" u="none" baseline="0">
              <a:solidFill>
                <a:sysClr val="windowText" lastClr="000000"/>
              </a:solidFill>
              <a:latin typeface="Arial" panose="020B0604020202020204" pitchFamily="34" charset="0"/>
              <a:cs typeface="Arial" panose="020B0604020202020204" pitchFamily="34" charset="0"/>
            </a:rPr>
            <a:t>If the proposal requires cost sharing and salary for WVU employees will be used to meet this obligation, enter the amount  to be cost-shared under WVU Cost Share.  External personnel costs should be placed in the Other column.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sng" baseline="0">
              <a:solidFill>
                <a:sysClr val="windowText" lastClr="000000"/>
              </a:solidFill>
              <a:latin typeface="Arial" panose="020B0604020202020204" pitchFamily="34" charset="0"/>
              <a:cs typeface="Arial" panose="020B0604020202020204" pitchFamily="34" charset="0"/>
            </a:rPr>
            <a:t>Post-Doctoral, Graduate Assistants, and Undergraduate Students: </a:t>
          </a:r>
          <a:r>
            <a:rPr lang="en-US" sz="1050" b="0" u="none" baseline="0">
              <a:solidFill>
                <a:sysClr val="windowText" lastClr="000000"/>
              </a:solidFill>
              <a:latin typeface="Arial" panose="020B0604020202020204" pitchFamily="34" charset="0"/>
              <a:cs typeface="Arial" panose="020B0604020202020204" pitchFamily="34" charset="0"/>
            </a:rPr>
            <a:t>Salary expenses for post-doctoral fellows and students can be indicated by individual or by the number of each category to be supported/cost shared (i.e., # Supported column).  If # supported is proportional, then enter the appropriate formula or the calculated total.  Multiple entries are provided to ensure more than one payment type and term can be included.</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B.  Subtotal Salaries and Wages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total requested funds and cost share for all salary and wage expenses.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C.  Fringe Benefits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fringe rates for the personnel entered under Section A., based on the values listed under </a:t>
          </a:r>
          <a:r>
            <a:rPr lang="en-US" sz="1050" b="0" u="sng" baseline="0">
              <a:solidFill>
                <a:srgbClr val="FF0000"/>
              </a:solidFill>
              <a:latin typeface="Arial" panose="020B0604020202020204" pitchFamily="34" charset="0"/>
              <a:cs typeface="Arial" panose="020B0604020202020204" pitchFamily="34" charset="0"/>
            </a:rPr>
            <a:t>Fringe Rate</a:t>
          </a:r>
          <a:r>
            <a:rPr lang="en-US" sz="1050" b="0" u="none" baseline="0">
              <a:solidFill>
                <a:srgbClr val="FF0000"/>
              </a:solidFill>
              <a:latin typeface="Arial" panose="020B0604020202020204" pitchFamily="34" charset="0"/>
              <a:cs typeface="Arial" panose="020B0604020202020204" pitchFamily="34" charset="0"/>
            </a:rPr>
            <a:t>.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D.  Total Personnel Costs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all personnel costs (salary + fringe).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E.  Travel</a:t>
          </a:r>
          <a:r>
            <a:rPr lang="en-US" sz="1050" b="0" u="none" baseline="0">
              <a:solidFill>
                <a:sysClr val="windowText" lastClr="000000"/>
              </a:solidFill>
              <a:latin typeface="Arial" panose="020B0604020202020204" pitchFamily="34" charset="0"/>
              <a:cs typeface="Arial" panose="020B0604020202020204" pitchFamily="34" charset="0"/>
            </a:rPr>
            <a:t>--list any travel funds to be requested or cost shared under the appropriate column.  Please note, there are two categories of travel to reflect all domestic and international travel respectively.</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F.  Supplies</a:t>
          </a:r>
          <a:r>
            <a:rPr lang="en-US" sz="1050" b="0" u="none" baseline="0">
              <a:solidFill>
                <a:sysClr val="windowText" lastClr="000000"/>
              </a:solidFill>
              <a:latin typeface="Arial" panose="020B0604020202020204" pitchFamily="34" charset="0"/>
              <a:cs typeface="Arial" panose="020B0604020202020204" pitchFamily="34" charset="0"/>
            </a:rPr>
            <a:t>--list any supply/general expenses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G.  Operating Services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H.  Professional Services</a:t>
          </a:r>
          <a:r>
            <a:rPr lang="en-US" sz="1050" b="0" u="none" baseline="0">
              <a:solidFill>
                <a:sysClr val="windowText" lastClr="000000"/>
              </a:solidFill>
              <a:latin typeface="Arial" panose="020B0604020202020204" pitchFamily="34" charset="0"/>
              <a:cs typeface="Arial" panose="020B0604020202020204" pitchFamily="34" charset="0"/>
            </a:rPr>
            <a:t>--funds to be requested or cost shared should be listed in the appropriate row for Subcontracts, Consultants, or Other Services.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I.  Stipends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J.  Tuition</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K.  Equipment (&gt;$5,000)</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  Equipment less than $5,000 should be included under F. Supplies.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L.  Other Charges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M.  Total Direct Costs</a:t>
          </a:r>
          <a:r>
            <a:rPr lang="en-US" sz="1050" b="0" u="none" baseline="0">
              <a:solidFill>
                <a:sysClr val="windowText" lastClr="000000"/>
              </a:solidFill>
              <a:latin typeface="Arial" panose="020B0604020202020204" pitchFamily="34" charset="0"/>
              <a:cs typeface="Arial" panose="020B0604020202020204" pitchFamily="34" charset="0"/>
            </a:rPr>
            <a:t>--total of all program costs before F&amp;A is applied.  </a:t>
          </a:r>
          <a:r>
            <a:rPr lang="en-US" sz="1050" b="0" u="none" baseline="0">
              <a:solidFill>
                <a:srgbClr val="FF0000"/>
              </a:solidFill>
              <a:latin typeface="Arial" panose="020B0604020202020204" pitchFamily="34" charset="0"/>
              <a:cs typeface="Arial" panose="020B0604020202020204" pitchFamily="34" charset="0"/>
            </a:rPr>
            <a:t>Cell automatically calculates and will not allow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N.  Facilities &amp; Administrative Costs</a:t>
          </a:r>
          <a:r>
            <a:rPr lang="en-US" sz="1050" b="0" baseline="0">
              <a:solidFill>
                <a:sysClr val="windowText" lastClr="000000"/>
              </a:solidFill>
              <a:latin typeface="Arial" panose="020B0604020202020204" pitchFamily="34" charset="0"/>
              <a:cs typeface="Arial" panose="020B0604020202020204" pitchFamily="34" charset="0"/>
            </a:rPr>
            <a:t>--the amount of F&amp;A to be charged to proposal, based on the selections made in sections 3.  Funding Purpose, 4. Project Location, 5.  Agency Limits F&amp;A?, and if applicable, 6. Agency Rate.  </a:t>
          </a:r>
          <a:r>
            <a:rPr lang="en-US" sz="1050" b="0" baseline="0">
              <a:solidFill>
                <a:srgbClr val="FF0000"/>
              </a:solidFill>
              <a:latin typeface="Arial" panose="020B0604020202020204" pitchFamily="34" charset="0"/>
              <a:cs typeface="Arial" panose="020B0604020202020204" pitchFamily="34" charset="0"/>
            </a:rPr>
            <a:t>Cell automatically calculates and will not allow data entry.  </a:t>
          </a:r>
          <a:r>
            <a:rPr lang="en-US" sz="1050" b="0" baseline="0">
              <a:solidFill>
                <a:sysClr val="windowText" lastClr="000000"/>
              </a:solidFill>
              <a:latin typeface="Arial" panose="020B0604020202020204" pitchFamily="34" charset="0"/>
              <a:cs typeface="Arial" panose="020B0604020202020204" pitchFamily="34" charset="0"/>
            </a:rPr>
            <a:t>The F&amp;A for Requested Funds is determined by the MTDC total, which is also </a:t>
          </a:r>
          <a:r>
            <a:rPr lang="en-US" sz="1050" b="0" baseline="0">
              <a:solidFill>
                <a:srgbClr val="FF0000"/>
              </a:solidFill>
              <a:latin typeface="Arial" panose="020B0604020202020204" pitchFamily="34" charset="0"/>
              <a:cs typeface="Arial" panose="020B0604020202020204" pitchFamily="34" charset="0"/>
            </a:rPr>
            <a:t>automatically calculated and will not allow data entry.</a:t>
          </a:r>
        </a:p>
        <a:p>
          <a:r>
            <a:rPr lang="en-US" sz="1050" b="0" baseline="0">
              <a:solidFill>
                <a:sysClr val="windowText" lastClr="000000"/>
              </a:solidFill>
              <a:latin typeface="Arial" panose="020B0604020202020204" pitchFamily="34" charset="0"/>
              <a:cs typeface="Arial" panose="020B0604020202020204" pitchFamily="34" charset="0"/>
            </a:rPr>
            <a:t/>
          </a:r>
          <a:br>
            <a:rPr lang="en-US" sz="1050" b="0" baseline="0">
              <a:solidFill>
                <a:sysClr val="windowText" lastClr="000000"/>
              </a:solidFill>
              <a:latin typeface="Arial" panose="020B0604020202020204" pitchFamily="34" charset="0"/>
              <a:cs typeface="Arial" panose="020B0604020202020204" pitchFamily="34" charset="0"/>
            </a:rPr>
          </a:br>
          <a:r>
            <a:rPr lang="en-US" sz="1050" b="1" baseline="0">
              <a:solidFill>
                <a:sysClr val="windowText" lastClr="000000"/>
              </a:solidFill>
              <a:latin typeface="Arial" panose="020B0604020202020204" pitchFamily="34" charset="0"/>
              <a:cs typeface="Arial" panose="020B0604020202020204" pitchFamily="34" charset="0"/>
            </a:rPr>
            <a:t>O.  Total Project Costs</a:t>
          </a:r>
          <a:r>
            <a:rPr lang="en-US" sz="1050" b="0" baseline="0">
              <a:solidFill>
                <a:sysClr val="windowText" lastClr="000000"/>
              </a:solidFill>
              <a:latin typeface="Arial" panose="020B0604020202020204" pitchFamily="34" charset="0"/>
              <a:cs typeface="Arial" panose="020B0604020202020204" pitchFamily="34" charset="0"/>
            </a:rPr>
            <a:t>--total cost of project (direct costs + F&amp;A). for year indicated on tab.  </a:t>
          </a:r>
          <a:r>
            <a:rPr lang="en-US" sz="1050" b="0" baseline="0">
              <a:solidFill>
                <a:srgbClr val="FF0000"/>
              </a:solidFill>
              <a:latin typeface="Arial" panose="020B0604020202020204" pitchFamily="34" charset="0"/>
              <a:cs typeface="Arial" panose="020B0604020202020204" pitchFamily="34" charset="0"/>
            </a:rPr>
            <a:t>Cell automatically calculates and will not allow data entry.</a:t>
          </a:r>
        </a:p>
        <a:p>
          <a:endParaRPr lang="en-US" sz="1050" b="1" baseline="0">
            <a:solidFill>
              <a:sysClr val="windowText" lastClr="00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Subcontract Details</a:t>
          </a:r>
          <a:r>
            <a:rPr lang="en-US" sz="1050" b="0" baseline="0">
              <a:solidFill>
                <a:sysClr val="windowText" lastClr="000000"/>
              </a:solidFill>
              <a:latin typeface="Arial" panose="020B0604020202020204" pitchFamily="34" charset="0"/>
              <a:cs typeface="Arial" panose="020B0604020202020204" pitchFamily="34" charset="0"/>
            </a:rPr>
            <a:t>--Vendor names automatically populate from Year 1.  Enter the Amount for each subcontract to be utilized in Year 2.  Subcontracts not utilized in Year 2 should  have a zero dollar amount entered..  </a:t>
          </a:r>
          <a:r>
            <a:rPr lang="en-US" sz="1050" b="0" baseline="0">
              <a:solidFill>
                <a:srgbClr val="FF0000"/>
              </a:solidFill>
              <a:latin typeface="Arial" panose="020B0604020202020204" pitchFamily="34" charset="0"/>
              <a:cs typeface="Arial" panose="020B0604020202020204" pitchFamily="34" charset="0"/>
            </a:rPr>
            <a:t>The MTDC of each contract will automatically calculate</a:t>
          </a:r>
          <a:r>
            <a:rPr lang="en-US" sz="1050" b="0" baseline="0">
              <a:solidFill>
                <a:sysClr val="windowText" lastClr="000000"/>
              </a:solidFill>
              <a:latin typeface="Arial" panose="020B0604020202020204" pitchFamily="34" charset="0"/>
              <a:cs typeface="Arial" panose="020B0604020202020204" pitchFamily="34" charset="0"/>
            </a:rPr>
            <a:t>.</a:t>
          </a:r>
          <a:endParaRPr lang="en-US" sz="1050" b="1" baseline="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623252</xdr:colOff>
      <xdr:row>0</xdr:row>
      <xdr:rowOff>68262</xdr:rowOff>
    </xdr:from>
    <xdr:to>
      <xdr:col>9</xdr:col>
      <xdr:colOff>541019</xdr:colOff>
      <xdr:row>2</xdr:row>
      <xdr:rowOff>92922</xdr:rowOff>
    </xdr:to>
    <xdr:pic>
      <xdr:nvPicPr>
        <xdr:cNvPr id="4" name="Picture 3">
          <a:extLst>
            <a:ext uri="{FF2B5EF4-FFF2-40B4-BE49-F238E27FC236}">
              <a16:creationId xmlns="" xmlns:a16="http://schemas.microsoft.com/office/drawing/2014/main" id="{00000000-0008-0000-0300-000004000000}"/>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artisticPlasticWrap/>
                  </a14:imgEffect>
                </a14:imgLayer>
              </a14:imgProps>
            </a:ext>
            <a:ext uri="{28A0092B-C50C-407E-A947-70E740481C1C}">
              <a14:useLocalDpi xmlns:a14="http://schemas.microsoft.com/office/drawing/2010/main" val="0"/>
            </a:ext>
          </a:extLst>
        </a:blip>
        <a:stretch>
          <a:fillRect/>
        </a:stretch>
      </xdr:blipFill>
      <xdr:spPr>
        <a:xfrm>
          <a:off x="7763192" y="68262"/>
          <a:ext cx="1175067" cy="34470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17</xdr:col>
      <xdr:colOff>243840</xdr:colOff>
      <xdr:row>1</xdr:row>
      <xdr:rowOff>15240</xdr:rowOff>
    </xdr:from>
    <xdr:to>
      <xdr:col>17</xdr:col>
      <xdr:colOff>495300</xdr:colOff>
      <xdr:row>2</xdr:row>
      <xdr:rowOff>106680</xdr:rowOff>
    </xdr:to>
    <xdr:pic>
      <xdr:nvPicPr>
        <xdr:cNvPr id="2" name="Picture 1">
          <a:extLst>
            <a:ext uri="{FF2B5EF4-FFF2-40B4-BE49-F238E27FC236}">
              <a16:creationId xmlns="" xmlns:a16="http://schemas.microsoft.com/office/drawing/2014/main" id="{00000000-0008-0000-03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3533120" y="175260"/>
          <a:ext cx="251460" cy="251460"/>
        </a:xfrm>
        <a:prstGeom prst="rect">
          <a:avLst/>
        </a:prstGeom>
      </xdr:spPr>
    </xdr:pic>
    <xdr:clientData/>
  </xdr:twoCellAnchor>
  <xdr:twoCellAnchor>
    <xdr:from>
      <xdr:col>13</xdr:col>
      <xdr:colOff>10160</xdr:colOff>
      <xdr:row>3</xdr:row>
      <xdr:rowOff>10160</xdr:rowOff>
    </xdr:from>
    <xdr:to>
      <xdr:col>19</xdr:col>
      <xdr:colOff>782320</xdr:colOff>
      <xdr:row>130</xdr:row>
      <xdr:rowOff>121920</xdr:rowOff>
    </xdr:to>
    <xdr:sp macro="" textlink="">
      <xdr:nvSpPr>
        <xdr:cNvPr id="5" name="TextBox 4">
          <a:hlinkClick xmlns:r="http://schemas.openxmlformats.org/officeDocument/2006/relationships" r:id="rId4"/>
          <a:extLst>
            <a:ext uri="{FF2B5EF4-FFF2-40B4-BE49-F238E27FC236}">
              <a16:creationId xmlns="" xmlns:a16="http://schemas.microsoft.com/office/drawing/2014/main" id="{BC494D1B-069B-7D40-BC36-02A670A2CEDE}"/>
            </a:ext>
          </a:extLst>
        </xdr:cNvPr>
        <xdr:cNvSpPr txBox="1"/>
      </xdr:nvSpPr>
      <xdr:spPr>
        <a:xfrm>
          <a:off x="14478000" y="568960"/>
          <a:ext cx="5648960" cy="25552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50" b="1">
              <a:latin typeface="Arial" panose="020B0604020202020204" pitchFamily="34" charset="0"/>
              <a:cs typeface="Arial" panose="020B0604020202020204" pitchFamily="34" charset="0"/>
            </a:rPr>
            <a:t>1.</a:t>
          </a:r>
          <a:r>
            <a:rPr lang="en-US" sz="1050" b="1" baseline="0">
              <a:latin typeface="Arial" panose="020B0604020202020204" pitchFamily="34" charset="0"/>
              <a:cs typeface="Arial" panose="020B0604020202020204" pitchFamily="34" charset="0"/>
            </a:rPr>
            <a:t>  Project Title</a:t>
          </a:r>
          <a:r>
            <a:rPr lang="en-US" sz="1050" b="0" baseline="0">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autocalculate and will not allow any data entry</a:t>
          </a:r>
          <a:endParaRPr lang="en-US" sz="1050" b="0" baseline="0">
            <a:latin typeface="Arial" panose="020B0604020202020204" pitchFamily="34" charset="0"/>
            <a:cs typeface="Arial" panose="020B0604020202020204" pitchFamily="34" charset="0"/>
          </a:endParaRPr>
        </a:p>
        <a:p>
          <a:endParaRPr lang="en-US" sz="1050" b="1" baseline="0">
            <a:latin typeface="Arial" panose="020B0604020202020204" pitchFamily="34" charset="0"/>
            <a:cs typeface="Arial" panose="020B0604020202020204" pitchFamily="34" charset="0"/>
          </a:endParaRPr>
        </a:p>
        <a:p>
          <a:r>
            <a:rPr lang="en-US" sz="1050" b="1" baseline="0">
              <a:latin typeface="Arial" panose="020B0604020202020204" pitchFamily="34" charset="0"/>
              <a:cs typeface="Arial" panose="020B0604020202020204" pitchFamily="34" charset="0"/>
            </a:rPr>
            <a:t>2.  Principal Investigator(s) and Dept.</a:t>
          </a:r>
          <a:r>
            <a:rPr lang="en-US" sz="1050" b="0" baseline="0">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autocalculate and will not allow any data entry</a:t>
          </a:r>
        </a:p>
        <a:p>
          <a:endPar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r>
            <a:rPr lang="en-US" sz="1050" b="1" baseline="0">
              <a:latin typeface="Arial" panose="020B0604020202020204" pitchFamily="34" charset="0"/>
              <a:cs typeface="Arial" panose="020B0604020202020204" pitchFamily="34" charset="0"/>
            </a:rPr>
            <a:t>3.  Funding Purpose</a:t>
          </a:r>
          <a:r>
            <a:rPr lang="en-US" sz="1050" b="0" baseline="0">
              <a:latin typeface="Arial" panose="020B0604020202020204" pitchFamily="34" charset="0"/>
              <a:cs typeface="Arial" panose="020B0604020202020204" pitchFamily="34" charset="0"/>
            </a:rPr>
            <a:t>--Research, Instruction, or Other: </a:t>
          </a:r>
          <a:r>
            <a:rPr lang="en-US" sz="1050" b="0" baseline="0">
              <a:solidFill>
                <a:srgbClr val="FF0000"/>
              </a:solidFill>
              <a:latin typeface="Arial" panose="020B0604020202020204" pitchFamily="34" charset="0"/>
              <a:cs typeface="Arial" panose="020B0604020202020204" pitchFamily="34" charset="0"/>
            </a:rPr>
            <a:t>Selection</a:t>
          </a:r>
          <a:r>
            <a:rPr lang="en-US" sz="1050" b="0" baseline="0">
              <a:latin typeface="Arial" panose="020B0604020202020204" pitchFamily="34" charset="0"/>
              <a:cs typeface="Arial" panose="020B0604020202020204" pitchFamily="34" charset="0"/>
            </a:rPr>
            <a:t> </a:t>
          </a:r>
          <a:r>
            <a:rPr lang="en-US" sz="1050" b="0" baseline="0">
              <a:solidFill>
                <a:srgbClr val="FF0000"/>
              </a:solidFill>
              <a:latin typeface="Arial" panose="020B0604020202020204" pitchFamily="34" charset="0"/>
              <a:cs typeface="Arial" panose="020B0604020202020204" pitchFamily="34" charset="0"/>
            </a:rPr>
            <a:t>autofills based on drop-down selection made in year 1.</a:t>
          </a:r>
          <a:r>
            <a:rPr lang="en-US" sz="1050" b="0" baseline="0">
              <a:latin typeface="Arial" panose="020B0604020202020204" pitchFamily="34" charset="0"/>
              <a:cs typeface="Arial" panose="020B0604020202020204" pitchFamily="34" charset="0"/>
            </a:rPr>
            <a:t> </a:t>
          </a:r>
          <a:endParaRPr lang="en-US" sz="1050" b="0" baseline="0">
            <a:solidFill>
              <a:srgbClr val="FF0000"/>
            </a:solidFill>
            <a:latin typeface="Arial" panose="020B0604020202020204" pitchFamily="34" charset="0"/>
            <a:cs typeface="Arial" panose="020B0604020202020204" pitchFamily="34" charset="0"/>
          </a:endParaRP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4.  Project Location</a:t>
          </a:r>
          <a:r>
            <a:rPr lang="en-US" sz="1050" b="0" baseline="0">
              <a:solidFill>
                <a:sysClr val="windowText" lastClr="000000"/>
              </a:solidFill>
              <a:latin typeface="Arial" panose="020B0604020202020204" pitchFamily="34" charset="0"/>
              <a:cs typeface="Arial" panose="020B0604020202020204" pitchFamily="34" charset="0"/>
            </a:rPr>
            <a:t>--On-Campus or Off-Campus: </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5.  Agency Limits F&amp;A?</a:t>
          </a:r>
          <a:r>
            <a:rPr lang="en-US" sz="1050" b="0" baseline="0">
              <a:solidFill>
                <a:sysClr val="windowText" lastClr="000000"/>
              </a:solidFill>
              <a:latin typeface="Arial" panose="020B0604020202020204" pitchFamily="34" charset="0"/>
              <a:cs typeface="Arial" panose="020B0604020202020204" pitchFamily="34" charset="0"/>
            </a:rPr>
            <a:t>--Yes or No: </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6.  Agency Rate</a:t>
          </a:r>
          <a:r>
            <a:rPr lang="en-US" sz="1050" b="0" baseline="0">
              <a:solidFill>
                <a:sysClr val="windowText" lastClr="000000"/>
              </a:solidFill>
              <a:latin typeface="Arial" panose="020B0604020202020204" pitchFamily="34" charset="0"/>
              <a:cs typeface="Arial" panose="020B0604020202020204" pitchFamily="34" charset="0"/>
            </a:rPr>
            <a:t>--</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r>
            <a:rPr lang="en-US" sz="1050" b="0" u="none" baseline="0">
              <a:solidFill>
                <a:srgbClr val="FF0000"/>
              </a:solidFill>
              <a:latin typeface="Arial" panose="020B0604020202020204" pitchFamily="34" charset="0"/>
              <a:cs typeface="Arial" panose="020B0604020202020204" pitchFamily="34" charset="0"/>
            </a:rPr>
            <a:t>.</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7.  Inflationary Rate</a:t>
          </a:r>
          <a:r>
            <a:rPr lang="en-US" sz="1050" b="0" u="none" baseline="0">
              <a:solidFill>
                <a:sysClr val="windowText" lastClr="000000"/>
              </a:solidFill>
              <a:latin typeface="Arial" panose="020B0604020202020204" pitchFamily="34" charset="0"/>
              <a:cs typeface="Arial" panose="020B0604020202020204" pitchFamily="34" charset="0"/>
            </a:rPr>
            <a:t>--to calculate increases on all personnel costs, such as potential raises, enter a percentage  of increase over the previous year.  The spreadsheet will only calculate inflation on personnel costs.  </a:t>
          </a:r>
          <a:r>
            <a:rPr lang="en-US" sz="1050" b="0" u="none" baseline="0">
              <a:solidFill>
                <a:srgbClr val="FF0000"/>
              </a:solidFill>
              <a:latin typeface="Arial" panose="020B0604020202020204" pitchFamily="34" charset="0"/>
              <a:cs typeface="Arial" panose="020B0604020202020204" pitchFamily="34" charset="0"/>
            </a:rPr>
            <a:t>This is generally no greater than 5% unless a 10% appointment raise is included as well.</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8.  Cost sharing required?</a:t>
          </a:r>
          <a:r>
            <a:rPr lang="en-US" sz="1050" b="0" u="none" baseline="0">
              <a:solidFill>
                <a:sysClr val="windowText" lastClr="000000"/>
              </a:solidFill>
              <a:latin typeface="Arial" panose="020B0604020202020204" pitchFamily="34" charset="0"/>
              <a:cs typeface="Arial" panose="020B0604020202020204" pitchFamily="34" charset="0"/>
            </a:rPr>
            <a:t>--Yes or No: </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r>
            <a:rPr lang="en-US" sz="1050" b="0" u="none" baseline="0">
              <a:solidFill>
                <a:sysClr val="windowText" lastClr="000000"/>
              </a:solidFill>
              <a:latin typeface="Arial" panose="020B0604020202020204" pitchFamily="34" charset="0"/>
              <a:cs typeface="Arial" panose="020B0604020202020204" pitchFamily="34" charset="0"/>
            </a:rPr>
            <a:t>  </a:t>
          </a:r>
        </a:p>
        <a:p>
          <a:r>
            <a:rPr lang="en-US" sz="1050" b="1" u="none" baseline="0">
              <a:solidFill>
                <a:sysClr val="windowText" lastClr="000000"/>
              </a:solidFill>
              <a:latin typeface="Arial" panose="020B0604020202020204" pitchFamily="34" charset="0"/>
              <a:cs typeface="Arial" panose="020B0604020202020204" pitchFamily="34" charset="0"/>
            </a:rPr>
            <a:t>9.  Percentage required</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10.  Amount required</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11.  % Provided</a:t>
          </a:r>
          <a:r>
            <a:rPr lang="en-US" sz="1050" b="0" u="none" baseline="0">
              <a:solidFill>
                <a:sysClr val="windowText" lastClr="000000"/>
              </a:solidFill>
              <a:latin typeface="Arial" panose="020B0604020202020204" pitchFamily="34" charset="0"/>
              <a:cs typeface="Arial" panose="020B0604020202020204" pitchFamily="34" charset="0"/>
            </a:rPr>
            <a:t>--the cost share provided (WVU Cost Share + Other) as a percentage of the total project budget.  </a:t>
          </a:r>
          <a:r>
            <a:rPr lang="en-US" sz="1050" b="0" u="none" baseline="0">
              <a:solidFill>
                <a:srgbClr val="FF0000"/>
              </a:solidFill>
              <a:latin typeface="Arial" panose="020B0604020202020204" pitchFamily="34" charset="0"/>
              <a:cs typeface="Arial" panose="020B0604020202020204" pitchFamily="34" charset="0"/>
            </a:rPr>
            <a:t>Cell will autocalculate and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12.  $ Provided</a:t>
          </a:r>
          <a:r>
            <a:rPr lang="en-US" sz="1050" b="0" u="none" baseline="0">
              <a:solidFill>
                <a:sysClr val="windowText" lastClr="000000"/>
              </a:solidFill>
              <a:latin typeface="Arial" panose="020B0604020202020204" pitchFamily="34" charset="0"/>
              <a:cs typeface="Arial" panose="020B0604020202020204" pitchFamily="34" charset="0"/>
            </a:rPr>
            <a:t>--the cost share provided (WVU Cost Share + Other) as a dollar amount.  </a:t>
          </a:r>
          <a:r>
            <a:rPr lang="en-US" sz="1050" b="0" u="none" baseline="0">
              <a:solidFill>
                <a:srgbClr val="FF0000"/>
              </a:solidFill>
              <a:latin typeface="Arial" panose="020B0604020202020204" pitchFamily="34" charset="0"/>
              <a:cs typeface="Arial" panose="020B0604020202020204" pitchFamily="34" charset="0"/>
            </a:rPr>
            <a:t>Cell will autocalculate and will not allow any data entry.</a:t>
          </a:r>
        </a:p>
        <a:p>
          <a:endParaRPr lang="en-US" sz="1050" b="1"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13.  $ Provided--the cost share provided (WVU Cost Share + Other) as a dollar amount.  </a:t>
          </a:r>
          <a:r>
            <a:rPr lang="en-US" sz="1050" b="1" u="none" baseline="0">
              <a:solidFill>
                <a:srgbClr val="FF0000"/>
              </a:solidFill>
              <a:latin typeface="Arial" panose="020B0604020202020204" pitchFamily="34" charset="0"/>
              <a:cs typeface="Arial" panose="020B0604020202020204" pitchFamily="34" charset="0"/>
            </a:rPr>
            <a:t>This cell will autocalculate and will not allow data entry.</a:t>
          </a:r>
        </a:p>
        <a:p>
          <a:endParaRPr lang="en-US" sz="1050" b="1"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A.  </a:t>
          </a:r>
          <a:r>
            <a:rPr lang="en-US" sz="1050" b="1" u="none" baseline="0">
              <a:solidFill>
                <a:schemeClr val="tx1"/>
              </a:solidFill>
              <a:latin typeface="Arial" panose="020B0604020202020204" pitchFamily="34" charset="0"/>
              <a:cs typeface="Arial" panose="020B0604020202020204" pitchFamily="34" charset="0"/>
            </a:rPr>
            <a:t>Salaries and Wages--</a:t>
          </a:r>
          <a:r>
            <a:rPr lang="en-US" sz="1050" b="1" u="none" baseline="0">
              <a:solidFill>
                <a:srgbClr val="FF0000"/>
              </a:solidFill>
              <a:latin typeface="Arial" panose="020B0604020202020204" pitchFamily="34" charset="0"/>
              <a:cs typeface="Arial" panose="020B0604020202020204" pitchFamily="34" charset="0"/>
            </a:rPr>
            <a:t>You MUST use the SALARY ADJUSTMENT TAB in order for the senior personnel salary field to populate.  Go to the SALARY ADJUSTMENT TAB, enter the PI's salary for the budget start year.  </a:t>
          </a:r>
          <a:r>
            <a:rPr lang="en-US" sz="1050" b="0" u="none" baseline="0">
              <a:solidFill>
                <a:sysClr val="windowText" lastClr="000000"/>
              </a:solidFill>
              <a:latin typeface="Arial" panose="020B0604020202020204" pitchFamily="34" charset="0"/>
              <a:cs typeface="Arial" panose="020B0604020202020204" pitchFamily="34" charset="0"/>
            </a:rPr>
            <a:t>Next, enter a 4 digit budget start year and 4-digit budget end year. If a salary increase is anticipated during a particular budget year, then input the percent increase (e.g., 10%, etc.) according to the raise type for the corresponding budget year.  Once completed, a new salary for each budget year will populate under the "New Salary" table.  As a note, to determine the new salary for a fourth or fifth investigator, use the section titled "illustrative example."  The figures from the illustrative table will not auto-populate to the corresponding tab year, and this information will have to be inserted.  The illustrative table can also be applied to salary expenses for the number of post docs and/or students.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sng" baseline="0">
              <a:solidFill>
                <a:sysClr val="windowText" lastClr="000000"/>
              </a:solidFill>
              <a:latin typeface="Arial" panose="020B0604020202020204" pitchFamily="34" charset="0"/>
              <a:cs typeface="Arial" panose="020B0604020202020204" pitchFamily="34" charset="0"/>
            </a:rPr>
            <a:t>The following instructions apply to senior personnel and part-time personnel.</a:t>
          </a:r>
        </a:p>
        <a:p>
          <a:r>
            <a:rPr lang="en-US" sz="1050" b="0" u="none" baseline="0">
              <a:solidFill>
                <a:sysClr val="windowText" lastClr="000000"/>
              </a:solidFill>
              <a:latin typeface="Arial" panose="020B0604020202020204" pitchFamily="34" charset="0"/>
              <a:cs typeface="Arial" panose="020B0604020202020204" pitchFamily="34" charset="0"/>
            </a:rPr>
            <a:t>Enter the names of all primary investigators/co-primary investigators or part-time personnel that will receive salary funding from the award under Senior Personnel or Part-time Personnel.  Under Research Period, enter the time during which the budgeted research will occur (AY-academic year, CA-calendar year, or summer).  If the research spans two periods, re-enter the name of the PI/Co-PI again on the next line and select the appropriate period from the drop-down menu.  The amount of effort each PI/Co-PI will expend on the project should be entered under Effort (%).  Note: If needed, use the % effort calculator for assistance in determining the amount of effort that will be expended on the project.  </a:t>
          </a:r>
          <a:r>
            <a:rPr lang="en-US" sz="1050" b="0" u="none" baseline="0">
              <a:solidFill>
                <a:srgbClr val="FF0000"/>
              </a:solidFill>
              <a:latin typeface="Arial" panose="020B0604020202020204" pitchFamily="34" charset="0"/>
              <a:cs typeface="Arial" panose="020B0604020202020204" pitchFamily="34" charset="0"/>
            </a:rPr>
            <a:t>If the amount of effort exceeds 20%, the cell will turn red, but the value will still be accepted in the field.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none" baseline="0">
              <a:solidFill>
                <a:sysClr val="windowText" lastClr="000000"/>
              </a:solidFill>
              <a:latin typeface="Arial" panose="020B0604020202020204" pitchFamily="34" charset="0"/>
              <a:cs typeface="Arial" panose="020B0604020202020204" pitchFamily="34" charset="0"/>
            </a:rPr>
            <a:t>Enter the individual's </a:t>
          </a:r>
          <a:r>
            <a:rPr lang="en-US" sz="1050" b="0" u="sng" baseline="0">
              <a:solidFill>
                <a:sysClr val="windowText" lastClr="000000"/>
              </a:solidFill>
              <a:latin typeface="Arial" panose="020B0604020202020204" pitchFamily="34" charset="0"/>
              <a:cs typeface="Arial" panose="020B0604020202020204" pitchFamily="34" charset="0"/>
            </a:rPr>
            <a:t>Appointment Term (this is the contract period (e.g., 9-months, 12-months, etc.)) </a:t>
          </a:r>
          <a:r>
            <a:rPr lang="en-US" sz="1050" b="0" u="none" baseline="0">
              <a:solidFill>
                <a:sysClr val="windowText" lastClr="000000"/>
              </a:solidFill>
              <a:latin typeface="Arial" panose="020B0604020202020204" pitchFamily="34" charset="0"/>
              <a:cs typeface="Arial" panose="020B0604020202020204" pitchFamily="34" charset="0"/>
            </a:rPr>
            <a:t>and the </a:t>
          </a:r>
          <a:r>
            <a:rPr lang="en-US" sz="1050" b="0" u="sng" baseline="0">
              <a:solidFill>
                <a:sysClr val="windowText" lastClr="000000"/>
              </a:solidFill>
              <a:latin typeface="Arial" panose="020B0604020202020204" pitchFamily="34" charset="0"/>
              <a:cs typeface="Arial" panose="020B0604020202020204" pitchFamily="34" charset="0"/>
            </a:rPr>
            <a:t>number of Months Requested</a:t>
          </a:r>
          <a:r>
            <a:rPr lang="en-US" sz="1050" b="0" u="none" baseline="0">
              <a:solidFill>
                <a:sysClr val="windowText" lastClr="000000"/>
              </a:solidFill>
              <a:latin typeface="Arial" panose="020B0604020202020204" pitchFamily="34" charset="0"/>
              <a:cs typeface="Arial" panose="020B0604020202020204" pitchFamily="34" charset="0"/>
            </a:rPr>
            <a:t>.  The number of months requested cannot exceed the appointment term.  </a:t>
          </a:r>
          <a:r>
            <a:rPr lang="en-US" sz="1050" b="0" u="none" baseline="0">
              <a:solidFill>
                <a:srgbClr val="FF0000"/>
              </a:solidFill>
              <a:latin typeface="Arial" panose="020B0604020202020204" pitchFamily="34" charset="0"/>
              <a:cs typeface="Arial" panose="020B0604020202020204" pitchFamily="34" charset="0"/>
            </a:rPr>
            <a:t>An error message will appear if this occurs.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none" baseline="0">
              <a:solidFill>
                <a:srgbClr val="FF0000"/>
              </a:solidFill>
              <a:latin typeface="Arial" panose="020B0604020202020204" pitchFamily="34" charset="0"/>
              <a:cs typeface="Arial" panose="020B0604020202020204" pitchFamily="34" charset="0"/>
            </a:rPr>
            <a:t>The salary requested from the sponsor will autocalculate under Requested Funds and will not allow data entry.  </a:t>
          </a:r>
          <a:r>
            <a:rPr lang="en-US" sz="1050" b="0" u="none" baseline="0">
              <a:solidFill>
                <a:sysClr val="windowText" lastClr="000000"/>
              </a:solidFill>
              <a:latin typeface="Arial" panose="020B0604020202020204" pitchFamily="34" charset="0"/>
              <a:cs typeface="Arial" panose="020B0604020202020204" pitchFamily="34" charset="0"/>
            </a:rPr>
            <a:t>If the proposal requires cost sharing and salary for WVU employees will be used to meet this obligation, enter the amount  to be cost-shared under WVU Cost Share.  External personnel costs should be placed in the Other column.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sng" baseline="0">
              <a:solidFill>
                <a:sysClr val="windowText" lastClr="000000"/>
              </a:solidFill>
              <a:latin typeface="Arial" panose="020B0604020202020204" pitchFamily="34" charset="0"/>
              <a:cs typeface="Arial" panose="020B0604020202020204" pitchFamily="34" charset="0"/>
            </a:rPr>
            <a:t>Post-Doctoral, Graduate Assistants, and Undergraduate Students: </a:t>
          </a:r>
          <a:r>
            <a:rPr lang="en-US" sz="1050" b="0" u="none" baseline="0">
              <a:solidFill>
                <a:sysClr val="windowText" lastClr="000000"/>
              </a:solidFill>
              <a:latin typeface="Arial" panose="020B0604020202020204" pitchFamily="34" charset="0"/>
              <a:cs typeface="Arial" panose="020B0604020202020204" pitchFamily="34" charset="0"/>
            </a:rPr>
            <a:t>Salary expenses for post-doctoral fellows and students can be indicated by individual or by the number of each category to be supported/cost shared (i.e., # Supported column).  If # supported is proportional, then enter the appropriate formula or the calculated total.  Multiple entries are provided to ensure more than one payment type and term can be included.</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B.  Subtotal Salaries and Wages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total requested funds and cost share for all salary and wage expenses.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C.  Fringe Benefits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fringe rates for the personnel entered under Section A., based on the values listed under </a:t>
          </a:r>
          <a:r>
            <a:rPr lang="en-US" sz="1050" b="0" u="sng" baseline="0">
              <a:solidFill>
                <a:srgbClr val="FF0000"/>
              </a:solidFill>
              <a:latin typeface="Arial" panose="020B0604020202020204" pitchFamily="34" charset="0"/>
              <a:cs typeface="Arial" panose="020B0604020202020204" pitchFamily="34" charset="0"/>
            </a:rPr>
            <a:t>Fringe Rate</a:t>
          </a:r>
          <a:r>
            <a:rPr lang="en-US" sz="1050" b="0" u="none" baseline="0">
              <a:solidFill>
                <a:srgbClr val="FF0000"/>
              </a:solidFill>
              <a:latin typeface="Arial" panose="020B0604020202020204" pitchFamily="34" charset="0"/>
              <a:cs typeface="Arial" panose="020B0604020202020204" pitchFamily="34" charset="0"/>
            </a:rPr>
            <a:t>.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D.  Total Personnel Costs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all personnel costs (salary + fringe).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E.  Travel</a:t>
          </a:r>
          <a:r>
            <a:rPr lang="en-US" sz="1050" b="0" u="none" baseline="0">
              <a:solidFill>
                <a:sysClr val="windowText" lastClr="000000"/>
              </a:solidFill>
              <a:latin typeface="Arial" panose="020B0604020202020204" pitchFamily="34" charset="0"/>
              <a:cs typeface="Arial" panose="020B0604020202020204" pitchFamily="34" charset="0"/>
            </a:rPr>
            <a:t>--list any travel funds to be requested or cost shared under the appropriate column.  Please note, there are two categories of travel to reflect all domestic and international travel respectively.</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F.  Supplies</a:t>
          </a:r>
          <a:r>
            <a:rPr lang="en-US" sz="1050" b="0" u="none" baseline="0">
              <a:solidFill>
                <a:sysClr val="windowText" lastClr="000000"/>
              </a:solidFill>
              <a:latin typeface="Arial" panose="020B0604020202020204" pitchFamily="34" charset="0"/>
              <a:cs typeface="Arial" panose="020B0604020202020204" pitchFamily="34" charset="0"/>
            </a:rPr>
            <a:t>--list any supply/general expenses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G.  Operating Services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H.  Professional Services</a:t>
          </a:r>
          <a:r>
            <a:rPr lang="en-US" sz="1050" b="0" u="none" baseline="0">
              <a:solidFill>
                <a:sysClr val="windowText" lastClr="000000"/>
              </a:solidFill>
              <a:latin typeface="Arial" panose="020B0604020202020204" pitchFamily="34" charset="0"/>
              <a:cs typeface="Arial" panose="020B0604020202020204" pitchFamily="34" charset="0"/>
            </a:rPr>
            <a:t>--funds to be requested or cost shared should be listed in the appropriate row for Subcontracts, Consultants, or Other Services.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I.  Stipends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J.  Tuition</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K.  Equipment (&gt;$5,000)</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  Equipment less than $5,000 should be included under F. Supplies.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L.  Other Charges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M.  Total Direct Costs</a:t>
          </a:r>
          <a:r>
            <a:rPr lang="en-US" sz="1050" b="0" u="none" baseline="0">
              <a:solidFill>
                <a:sysClr val="windowText" lastClr="000000"/>
              </a:solidFill>
              <a:latin typeface="Arial" panose="020B0604020202020204" pitchFamily="34" charset="0"/>
              <a:cs typeface="Arial" panose="020B0604020202020204" pitchFamily="34" charset="0"/>
            </a:rPr>
            <a:t>--total of all program costs before F&amp;A is applied.  </a:t>
          </a:r>
          <a:r>
            <a:rPr lang="en-US" sz="1050" b="0" u="none" baseline="0">
              <a:solidFill>
                <a:srgbClr val="FF0000"/>
              </a:solidFill>
              <a:latin typeface="Arial" panose="020B0604020202020204" pitchFamily="34" charset="0"/>
              <a:cs typeface="Arial" panose="020B0604020202020204" pitchFamily="34" charset="0"/>
            </a:rPr>
            <a:t>Cell automatically calculates and will not allow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N.  Facilities &amp; Administrative Costs</a:t>
          </a:r>
          <a:r>
            <a:rPr lang="en-US" sz="1050" b="0" baseline="0">
              <a:solidFill>
                <a:sysClr val="windowText" lastClr="000000"/>
              </a:solidFill>
              <a:latin typeface="Arial" panose="020B0604020202020204" pitchFamily="34" charset="0"/>
              <a:cs typeface="Arial" panose="020B0604020202020204" pitchFamily="34" charset="0"/>
            </a:rPr>
            <a:t>--the amount of F&amp;A to be charged to proposal, based on the selections made in sections 3.  Funding Purpose, 4. Project Location, 5.  Agency Limits F&amp;A?, and if applicable, 6. Agency Rate.  </a:t>
          </a:r>
          <a:r>
            <a:rPr lang="en-US" sz="1050" b="0" baseline="0">
              <a:solidFill>
                <a:srgbClr val="FF0000"/>
              </a:solidFill>
              <a:latin typeface="Arial" panose="020B0604020202020204" pitchFamily="34" charset="0"/>
              <a:cs typeface="Arial" panose="020B0604020202020204" pitchFamily="34" charset="0"/>
            </a:rPr>
            <a:t>Cell automatically calculates and will not allow data entry.  </a:t>
          </a:r>
          <a:r>
            <a:rPr lang="en-US" sz="1050" b="0" baseline="0">
              <a:solidFill>
                <a:sysClr val="windowText" lastClr="000000"/>
              </a:solidFill>
              <a:latin typeface="Arial" panose="020B0604020202020204" pitchFamily="34" charset="0"/>
              <a:cs typeface="Arial" panose="020B0604020202020204" pitchFamily="34" charset="0"/>
            </a:rPr>
            <a:t>The F&amp;A for Requested Funds is determined by the MTDC total, which is also </a:t>
          </a:r>
          <a:r>
            <a:rPr lang="en-US" sz="1050" b="0" baseline="0">
              <a:solidFill>
                <a:srgbClr val="FF0000"/>
              </a:solidFill>
              <a:latin typeface="Arial" panose="020B0604020202020204" pitchFamily="34" charset="0"/>
              <a:cs typeface="Arial" panose="020B0604020202020204" pitchFamily="34" charset="0"/>
            </a:rPr>
            <a:t>automatically calculated and will not allow data entry.</a:t>
          </a:r>
        </a:p>
        <a:p>
          <a:r>
            <a:rPr lang="en-US" sz="1050" b="0" baseline="0">
              <a:solidFill>
                <a:sysClr val="windowText" lastClr="000000"/>
              </a:solidFill>
              <a:latin typeface="Arial" panose="020B0604020202020204" pitchFamily="34" charset="0"/>
              <a:cs typeface="Arial" panose="020B0604020202020204" pitchFamily="34" charset="0"/>
            </a:rPr>
            <a:t/>
          </a:r>
          <a:br>
            <a:rPr lang="en-US" sz="1050" b="0" baseline="0">
              <a:solidFill>
                <a:sysClr val="windowText" lastClr="000000"/>
              </a:solidFill>
              <a:latin typeface="Arial" panose="020B0604020202020204" pitchFamily="34" charset="0"/>
              <a:cs typeface="Arial" panose="020B0604020202020204" pitchFamily="34" charset="0"/>
            </a:rPr>
          </a:br>
          <a:r>
            <a:rPr lang="en-US" sz="1050" b="1" baseline="0">
              <a:solidFill>
                <a:sysClr val="windowText" lastClr="000000"/>
              </a:solidFill>
              <a:latin typeface="Arial" panose="020B0604020202020204" pitchFamily="34" charset="0"/>
              <a:cs typeface="Arial" panose="020B0604020202020204" pitchFamily="34" charset="0"/>
            </a:rPr>
            <a:t>O.  Total Project Costs</a:t>
          </a:r>
          <a:r>
            <a:rPr lang="en-US" sz="1050" b="0" baseline="0">
              <a:solidFill>
                <a:sysClr val="windowText" lastClr="000000"/>
              </a:solidFill>
              <a:latin typeface="Arial" panose="020B0604020202020204" pitchFamily="34" charset="0"/>
              <a:cs typeface="Arial" panose="020B0604020202020204" pitchFamily="34" charset="0"/>
            </a:rPr>
            <a:t>--total cost of project (direct costs + F&amp;A). for year indicated on tab.  </a:t>
          </a:r>
          <a:r>
            <a:rPr lang="en-US" sz="1050" b="0" baseline="0">
              <a:solidFill>
                <a:srgbClr val="FF0000"/>
              </a:solidFill>
              <a:latin typeface="Arial" panose="020B0604020202020204" pitchFamily="34" charset="0"/>
              <a:cs typeface="Arial" panose="020B0604020202020204" pitchFamily="34" charset="0"/>
            </a:rPr>
            <a:t>Cell automatically calculates and will not allow data entry.</a:t>
          </a:r>
        </a:p>
        <a:p>
          <a:endParaRPr lang="en-US" sz="1050" b="1" baseline="0">
            <a:solidFill>
              <a:sysClr val="windowText" lastClr="00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Subcontract Details</a:t>
          </a:r>
          <a:r>
            <a:rPr lang="en-US" sz="1050" b="0" baseline="0">
              <a:solidFill>
                <a:sysClr val="windowText" lastClr="000000"/>
              </a:solidFill>
              <a:latin typeface="Arial" panose="020B0604020202020204" pitchFamily="34" charset="0"/>
              <a:cs typeface="Arial" panose="020B0604020202020204" pitchFamily="34" charset="0"/>
            </a:rPr>
            <a:t>--Vendor names automatically populate from Year 1.  Enter the Amount for each subcontract to be utilized in Year 2.  Subcontracts not utilized in Year 2 should  have a zero dollar amount entered..  </a:t>
          </a:r>
          <a:r>
            <a:rPr lang="en-US" sz="1050" b="0" baseline="0">
              <a:solidFill>
                <a:srgbClr val="FF0000"/>
              </a:solidFill>
              <a:latin typeface="Arial" panose="020B0604020202020204" pitchFamily="34" charset="0"/>
              <a:cs typeface="Arial" panose="020B0604020202020204" pitchFamily="34" charset="0"/>
            </a:rPr>
            <a:t>The MTDC of each contract will automatically calculate</a:t>
          </a:r>
          <a:r>
            <a:rPr lang="en-US" sz="1050" b="0" baseline="0">
              <a:solidFill>
                <a:sysClr val="windowText" lastClr="000000"/>
              </a:solidFill>
              <a:latin typeface="Arial" panose="020B0604020202020204" pitchFamily="34" charset="0"/>
              <a:cs typeface="Arial" panose="020B0604020202020204" pitchFamily="34" charset="0"/>
            </a:rPr>
            <a:t>.</a:t>
          </a:r>
          <a:endParaRPr lang="en-US" sz="1050" b="1" baseline="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528003</xdr:colOff>
      <xdr:row>0</xdr:row>
      <xdr:rowOff>55880</xdr:rowOff>
    </xdr:from>
    <xdr:to>
      <xdr:col>9</xdr:col>
      <xdr:colOff>492443</xdr:colOff>
      <xdr:row>2</xdr:row>
      <xdr:rowOff>91440</xdr:rowOff>
    </xdr:to>
    <xdr:pic>
      <xdr:nvPicPr>
        <xdr:cNvPr id="4" name="Picture 3">
          <a:extLst>
            <a:ext uri="{FF2B5EF4-FFF2-40B4-BE49-F238E27FC236}">
              <a16:creationId xmlns="" xmlns:a16="http://schemas.microsoft.com/office/drawing/2014/main" id="{00000000-0008-0000-0400-000004000000}"/>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artisticPlasticWrap/>
                  </a14:imgEffect>
                </a14:imgLayer>
              </a14:imgProps>
            </a:ext>
            <a:ext uri="{28A0092B-C50C-407E-A947-70E740481C1C}">
              <a14:useLocalDpi xmlns:a14="http://schemas.microsoft.com/office/drawing/2010/main" val="0"/>
            </a:ext>
          </a:extLst>
        </a:blip>
        <a:stretch>
          <a:fillRect/>
        </a:stretch>
      </xdr:blipFill>
      <xdr:spPr>
        <a:xfrm>
          <a:off x="7805103" y="55880"/>
          <a:ext cx="1107440" cy="35560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17</xdr:col>
      <xdr:colOff>190500</xdr:colOff>
      <xdr:row>1</xdr:row>
      <xdr:rowOff>15240</xdr:rowOff>
    </xdr:from>
    <xdr:to>
      <xdr:col>17</xdr:col>
      <xdr:colOff>457200</xdr:colOff>
      <xdr:row>2</xdr:row>
      <xdr:rowOff>121920</xdr:rowOff>
    </xdr:to>
    <xdr:pic>
      <xdr:nvPicPr>
        <xdr:cNvPr id="2" name="Picture 1">
          <a:extLst>
            <a:ext uri="{FF2B5EF4-FFF2-40B4-BE49-F238E27FC236}">
              <a16:creationId xmlns="" xmlns:a16="http://schemas.microsoft.com/office/drawing/2014/main" id="{00000000-0008-0000-04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3449300" y="175260"/>
          <a:ext cx="266700" cy="266700"/>
        </a:xfrm>
        <a:prstGeom prst="rect">
          <a:avLst/>
        </a:prstGeom>
      </xdr:spPr>
    </xdr:pic>
    <xdr:clientData/>
  </xdr:twoCellAnchor>
  <xdr:twoCellAnchor>
    <xdr:from>
      <xdr:col>12</xdr:col>
      <xdr:colOff>487680</xdr:colOff>
      <xdr:row>3</xdr:row>
      <xdr:rowOff>20320</xdr:rowOff>
    </xdr:from>
    <xdr:to>
      <xdr:col>19</xdr:col>
      <xdr:colOff>802640</xdr:colOff>
      <xdr:row>129</xdr:row>
      <xdr:rowOff>142240</xdr:rowOff>
    </xdr:to>
    <xdr:sp macro="" textlink="">
      <xdr:nvSpPr>
        <xdr:cNvPr id="5" name="TextBox 4">
          <a:hlinkClick xmlns:r="http://schemas.openxmlformats.org/officeDocument/2006/relationships" r:id="rId4"/>
          <a:extLst>
            <a:ext uri="{FF2B5EF4-FFF2-40B4-BE49-F238E27FC236}">
              <a16:creationId xmlns="" xmlns:a16="http://schemas.microsoft.com/office/drawing/2014/main" id="{9829D9BD-EB01-4248-BD96-41FA0CDBA1E2}"/>
            </a:ext>
          </a:extLst>
        </xdr:cNvPr>
        <xdr:cNvSpPr txBox="1"/>
      </xdr:nvSpPr>
      <xdr:spPr>
        <a:xfrm>
          <a:off x="14417040" y="579120"/>
          <a:ext cx="5689600" cy="25613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50" b="1">
              <a:latin typeface="Arial" panose="020B0604020202020204" pitchFamily="34" charset="0"/>
              <a:cs typeface="Arial" panose="020B0604020202020204" pitchFamily="34" charset="0"/>
            </a:rPr>
            <a:t>1.</a:t>
          </a:r>
          <a:r>
            <a:rPr lang="en-US" sz="1050" b="1" baseline="0">
              <a:latin typeface="Arial" panose="020B0604020202020204" pitchFamily="34" charset="0"/>
              <a:cs typeface="Arial" panose="020B0604020202020204" pitchFamily="34" charset="0"/>
            </a:rPr>
            <a:t>  Project Title</a:t>
          </a:r>
          <a:r>
            <a:rPr lang="en-US" sz="1050" b="0" baseline="0">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autocalculate and will not allow any data entry</a:t>
          </a:r>
          <a:endParaRPr lang="en-US" sz="1050" b="0" baseline="0">
            <a:latin typeface="Arial" panose="020B0604020202020204" pitchFamily="34" charset="0"/>
            <a:cs typeface="Arial" panose="020B0604020202020204" pitchFamily="34" charset="0"/>
          </a:endParaRPr>
        </a:p>
        <a:p>
          <a:endParaRPr lang="en-US" sz="1050" b="1" baseline="0">
            <a:latin typeface="Arial" panose="020B0604020202020204" pitchFamily="34" charset="0"/>
            <a:cs typeface="Arial" panose="020B0604020202020204" pitchFamily="34" charset="0"/>
          </a:endParaRPr>
        </a:p>
        <a:p>
          <a:r>
            <a:rPr lang="en-US" sz="1050" b="1" baseline="0">
              <a:latin typeface="Arial" panose="020B0604020202020204" pitchFamily="34" charset="0"/>
              <a:cs typeface="Arial" panose="020B0604020202020204" pitchFamily="34" charset="0"/>
            </a:rPr>
            <a:t>2.  Principal Investigator(s) and Dept.</a:t>
          </a:r>
          <a:r>
            <a:rPr lang="en-US" sz="1050" b="0" baseline="0">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autocalculate and will not allow any data entry</a:t>
          </a:r>
        </a:p>
        <a:p>
          <a:endPar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r>
            <a:rPr lang="en-US" sz="1050" b="1" baseline="0">
              <a:latin typeface="Arial" panose="020B0604020202020204" pitchFamily="34" charset="0"/>
              <a:cs typeface="Arial" panose="020B0604020202020204" pitchFamily="34" charset="0"/>
            </a:rPr>
            <a:t>3.  Funding Purpose</a:t>
          </a:r>
          <a:r>
            <a:rPr lang="en-US" sz="1050" b="0" baseline="0">
              <a:latin typeface="Arial" panose="020B0604020202020204" pitchFamily="34" charset="0"/>
              <a:cs typeface="Arial" panose="020B0604020202020204" pitchFamily="34" charset="0"/>
            </a:rPr>
            <a:t>--Research, Instruction, or Other: </a:t>
          </a:r>
          <a:r>
            <a:rPr lang="en-US" sz="1050" b="0" baseline="0">
              <a:solidFill>
                <a:srgbClr val="FF0000"/>
              </a:solidFill>
              <a:latin typeface="Arial" panose="020B0604020202020204" pitchFamily="34" charset="0"/>
              <a:cs typeface="Arial" panose="020B0604020202020204" pitchFamily="34" charset="0"/>
            </a:rPr>
            <a:t>Selection</a:t>
          </a:r>
          <a:r>
            <a:rPr lang="en-US" sz="1050" b="0" baseline="0">
              <a:latin typeface="Arial" panose="020B0604020202020204" pitchFamily="34" charset="0"/>
              <a:cs typeface="Arial" panose="020B0604020202020204" pitchFamily="34" charset="0"/>
            </a:rPr>
            <a:t> </a:t>
          </a:r>
          <a:r>
            <a:rPr lang="en-US" sz="1050" b="0" baseline="0">
              <a:solidFill>
                <a:srgbClr val="FF0000"/>
              </a:solidFill>
              <a:latin typeface="Arial" panose="020B0604020202020204" pitchFamily="34" charset="0"/>
              <a:cs typeface="Arial" panose="020B0604020202020204" pitchFamily="34" charset="0"/>
            </a:rPr>
            <a:t>autofills based on drop-down selection made in year 1.</a:t>
          </a:r>
          <a:r>
            <a:rPr lang="en-US" sz="1050" b="0" baseline="0">
              <a:latin typeface="Arial" panose="020B0604020202020204" pitchFamily="34" charset="0"/>
              <a:cs typeface="Arial" panose="020B0604020202020204" pitchFamily="34" charset="0"/>
            </a:rPr>
            <a:t> </a:t>
          </a:r>
          <a:endParaRPr lang="en-US" sz="1050" b="0" baseline="0">
            <a:solidFill>
              <a:srgbClr val="FF0000"/>
            </a:solidFill>
            <a:latin typeface="Arial" panose="020B0604020202020204" pitchFamily="34" charset="0"/>
            <a:cs typeface="Arial" panose="020B0604020202020204" pitchFamily="34" charset="0"/>
          </a:endParaRP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4.  Project Location</a:t>
          </a:r>
          <a:r>
            <a:rPr lang="en-US" sz="1050" b="0" baseline="0">
              <a:solidFill>
                <a:sysClr val="windowText" lastClr="000000"/>
              </a:solidFill>
              <a:latin typeface="Arial" panose="020B0604020202020204" pitchFamily="34" charset="0"/>
              <a:cs typeface="Arial" panose="020B0604020202020204" pitchFamily="34" charset="0"/>
            </a:rPr>
            <a:t>--On-Campus or Off-Campus: </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5.  Agency Limits F&amp;A?</a:t>
          </a:r>
          <a:r>
            <a:rPr lang="en-US" sz="1050" b="0" baseline="0">
              <a:solidFill>
                <a:sysClr val="windowText" lastClr="000000"/>
              </a:solidFill>
              <a:latin typeface="Arial" panose="020B0604020202020204" pitchFamily="34" charset="0"/>
              <a:cs typeface="Arial" panose="020B0604020202020204" pitchFamily="34" charset="0"/>
            </a:rPr>
            <a:t>--Yes or No: </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6.  Agency Rate</a:t>
          </a:r>
          <a:r>
            <a:rPr lang="en-US" sz="1050" b="0" baseline="0">
              <a:solidFill>
                <a:sysClr val="windowText" lastClr="000000"/>
              </a:solidFill>
              <a:latin typeface="Arial" panose="020B0604020202020204" pitchFamily="34" charset="0"/>
              <a:cs typeface="Arial" panose="020B0604020202020204" pitchFamily="34" charset="0"/>
            </a:rPr>
            <a:t>--</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r>
            <a:rPr lang="en-US" sz="1050" b="0" u="none" baseline="0">
              <a:solidFill>
                <a:srgbClr val="FF0000"/>
              </a:solidFill>
              <a:latin typeface="Arial" panose="020B0604020202020204" pitchFamily="34" charset="0"/>
              <a:cs typeface="Arial" panose="020B0604020202020204" pitchFamily="34" charset="0"/>
            </a:rPr>
            <a:t>.</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7.  Inflationary Rate</a:t>
          </a:r>
          <a:r>
            <a:rPr lang="en-US" sz="1050" b="0" u="none" baseline="0">
              <a:solidFill>
                <a:sysClr val="windowText" lastClr="000000"/>
              </a:solidFill>
              <a:latin typeface="Arial" panose="020B0604020202020204" pitchFamily="34" charset="0"/>
              <a:cs typeface="Arial" panose="020B0604020202020204" pitchFamily="34" charset="0"/>
            </a:rPr>
            <a:t>--to calculate increases on all personnel costs, such as potential raises, enter a percentage  of increase over the previous year.  The spreadsheet will only calculate inflation on personnel costs.  </a:t>
          </a:r>
          <a:r>
            <a:rPr lang="en-US" sz="1050" b="0" u="none" baseline="0">
              <a:solidFill>
                <a:srgbClr val="FF0000"/>
              </a:solidFill>
              <a:latin typeface="Arial" panose="020B0604020202020204" pitchFamily="34" charset="0"/>
              <a:cs typeface="Arial" panose="020B0604020202020204" pitchFamily="34" charset="0"/>
            </a:rPr>
            <a:t>This is generally no greater than 5% unless a 10% appointment raise is included as well.</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8.  Cost sharing required?</a:t>
          </a:r>
          <a:r>
            <a:rPr lang="en-US" sz="1050" b="0" u="none" baseline="0">
              <a:solidFill>
                <a:sysClr val="windowText" lastClr="000000"/>
              </a:solidFill>
              <a:latin typeface="Arial" panose="020B0604020202020204" pitchFamily="34" charset="0"/>
              <a:cs typeface="Arial" panose="020B0604020202020204" pitchFamily="34" charset="0"/>
            </a:rPr>
            <a:t>--Yes or No: </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r>
            <a:rPr lang="en-US" sz="1050" b="0" u="none" baseline="0">
              <a:solidFill>
                <a:sysClr val="windowText" lastClr="000000"/>
              </a:solidFill>
              <a:latin typeface="Arial" panose="020B0604020202020204" pitchFamily="34" charset="0"/>
              <a:cs typeface="Arial" panose="020B0604020202020204" pitchFamily="34" charset="0"/>
            </a:rPr>
            <a:t>  </a:t>
          </a:r>
        </a:p>
        <a:p>
          <a:r>
            <a:rPr lang="en-US" sz="1050" b="1" u="none" baseline="0">
              <a:solidFill>
                <a:sysClr val="windowText" lastClr="000000"/>
              </a:solidFill>
              <a:latin typeface="Arial" panose="020B0604020202020204" pitchFamily="34" charset="0"/>
              <a:cs typeface="Arial" panose="020B0604020202020204" pitchFamily="34" charset="0"/>
            </a:rPr>
            <a:t>9.  Percentage required</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10.  Amount required</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11.  % Provided</a:t>
          </a:r>
          <a:r>
            <a:rPr lang="en-US" sz="1050" b="0" u="none" baseline="0">
              <a:solidFill>
                <a:sysClr val="windowText" lastClr="000000"/>
              </a:solidFill>
              <a:latin typeface="Arial" panose="020B0604020202020204" pitchFamily="34" charset="0"/>
              <a:cs typeface="Arial" panose="020B0604020202020204" pitchFamily="34" charset="0"/>
            </a:rPr>
            <a:t>--the cost share provided (WVU Cost Share + Other) as a percentage of the total project budget.  </a:t>
          </a:r>
          <a:r>
            <a:rPr lang="en-US" sz="1050" b="0" u="none" baseline="0">
              <a:solidFill>
                <a:srgbClr val="FF0000"/>
              </a:solidFill>
              <a:latin typeface="Arial" panose="020B0604020202020204" pitchFamily="34" charset="0"/>
              <a:cs typeface="Arial" panose="020B0604020202020204" pitchFamily="34" charset="0"/>
            </a:rPr>
            <a:t>Cell will autocalculate and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12.  $ Provided</a:t>
          </a:r>
          <a:r>
            <a:rPr lang="en-US" sz="1050" b="0" u="none" baseline="0">
              <a:solidFill>
                <a:sysClr val="windowText" lastClr="000000"/>
              </a:solidFill>
              <a:latin typeface="Arial" panose="020B0604020202020204" pitchFamily="34" charset="0"/>
              <a:cs typeface="Arial" panose="020B0604020202020204" pitchFamily="34" charset="0"/>
            </a:rPr>
            <a:t>--the cost share provided (WVU Cost Share + Other) as a dollar amount.  </a:t>
          </a:r>
          <a:r>
            <a:rPr lang="en-US" sz="1050" b="0" u="none" baseline="0">
              <a:solidFill>
                <a:srgbClr val="FF0000"/>
              </a:solidFill>
              <a:latin typeface="Arial" panose="020B0604020202020204" pitchFamily="34" charset="0"/>
              <a:cs typeface="Arial" panose="020B0604020202020204" pitchFamily="34" charset="0"/>
            </a:rPr>
            <a:t>Cell will autocalculate and will not allow any data entry.</a:t>
          </a:r>
        </a:p>
        <a:p>
          <a:endParaRPr lang="en-US" sz="1050" b="1"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13.  $ Provided--the cost share provided (WVU Cost Share + Other) as a dollar amount.  </a:t>
          </a:r>
          <a:r>
            <a:rPr lang="en-US" sz="1050" b="1" u="none" baseline="0">
              <a:solidFill>
                <a:srgbClr val="FF0000"/>
              </a:solidFill>
              <a:latin typeface="Arial" panose="020B0604020202020204" pitchFamily="34" charset="0"/>
              <a:cs typeface="Arial" panose="020B0604020202020204" pitchFamily="34" charset="0"/>
            </a:rPr>
            <a:t>This cell will autocalculate and will not allow data entry.</a:t>
          </a:r>
        </a:p>
        <a:p>
          <a:endParaRPr lang="en-US" sz="1050" b="1"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A.  </a:t>
          </a:r>
          <a:r>
            <a:rPr lang="en-US" sz="1050" b="1" u="none" baseline="0">
              <a:solidFill>
                <a:schemeClr val="tx1"/>
              </a:solidFill>
              <a:latin typeface="Arial" panose="020B0604020202020204" pitchFamily="34" charset="0"/>
              <a:cs typeface="Arial" panose="020B0604020202020204" pitchFamily="34" charset="0"/>
            </a:rPr>
            <a:t>Salaries and Wages--</a:t>
          </a:r>
          <a:r>
            <a:rPr lang="en-US" sz="1050" b="1" u="none" baseline="0">
              <a:solidFill>
                <a:srgbClr val="FF0000"/>
              </a:solidFill>
              <a:latin typeface="Arial" panose="020B0604020202020204" pitchFamily="34" charset="0"/>
              <a:cs typeface="Arial" panose="020B0604020202020204" pitchFamily="34" charset="0"/>
            </a:rPr>
            <a:t>You MUST use the SALARY ADJUSTMENT TAB in order for the senior personnel salary field to populate.  Go to the SALARY ADJUSTMENT TAB, enter the PI's salary for the budget start year.  </a:t>
          </a:r>
          <a:r>
            <a:rPr lang="en-US" sz="1050" b="0" u="none" baseline="0">
              <a:solidFill>
                <a:sysClr val="windowText" lastClr="000000"/>
              </a:solidFill>
              <a:latin typeface="Arial" panose="020B0604020202020204" pitchFamily="34" charset="0"/>
              <a:cs typeface="Arial" panose="020B0604020202020204" pitchFamily="34" charset="0"/>
            </a:rPr>
            <a:t>Next, enter a 4 digit budget start year and 4-digit budget end year. If a salary increase is anticipated during a particular budget year, then input the percent increase (e.g., 10%, etc.) according to the raise type for the corresponding budget year.  Once completed, a new salary for each budget year will populate under the "New Salary" table.  As a note, to determine the new salary for a fourth or fifth investigator, use the section titled "illustrative example."  The figures from the illustrative table will not auto-populate to the corresponding tab year, and this information will have to be inserted.  The illustrative table can also be applied to salary expenses for the number of post docs and/or students.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sng" baseline="0">
              <a:solidFill>
                <a:sysClr val="windowText" lastClr="000000"/>
              </a:solidFill>
              <a:latin typeface="Arial" panose="020B0604020202020204" pitchFamily="34" charset="0"/>
              <a:cs typeface="Arial" panose="020B0604020202020204" pitchFamily="34" charset="0"/>
            </a:rPr>
            <a:t>The following instructions apply to senior personnel and part-time personnel.</a:t>
          </a:r>
        </a:p>
        <a:p>
          <a:r>
            <a:rPr lang="en-US" sz="1050" b="0" u="none" baseline="0">
              <a:solidFill>
                <a:sysClr val="windowText" lastClr="000000"/>
              </a:solidFill>
              <a:latin typeface="Arial" panose="020B0604020202020204" pitchFamily="34" charset="0"/>
              <a:cs typeface="Arial" panose="020B0604020202020204" pitchFamily="34" charset="0"/>
            </a:rPr>
            <a:t>Enter the names of all primary investigators/co-primary investigators or part-time personnel that will receive salary funding from the award under Senior Personnel or Part-time Personnel.  Under Research Period, enter the time during which the budgeted research will occur (AY-academic year, CA-calendar year, or summer).  If the research spans two periods, re-enter the name of the PI/Co-PI again on the next line and select the appropriate period from the drop-down menu.  The amount of effort each PI/Co-PI will expend on the project should be entered under Effort (%).  Note: If needed, use the % effort calculator for assistance in determining the amount of effort that will be expended on the project.  </a:t>
          </a:r>
          <a:r>
            <a:rPr lang="en-US" sz="1050" b="0" u="none" baseline="0">
              <a:solidFill>
                <a:srgbClr val="FF0000"/>
              </a:solidFill>
              <a:latin typeface="Arial" panose="020B0604020202020204" pitchFamily="34" charset="0"/>
              <a:cs typeface="Arial" panose="020B0604020202020204" pitchFamily="34" charset="0"/>
            </a:rPr>
            <a:t>If the amount of effort exceeds 20%, the cell will turn red, but the value will still be accepted in the field.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none" baseline="0">
              <a:solidFill>
                <a:sysClr val="windowText" lastClr="000000"/>
              </a:solidFill>
              <a:latin typeface="Arial" panose="020B0604020202020204" pitchFamily="34" charset="0"/>
              <a:cs typeface="Arial" panose="020B0604020202020204" pitchFamily="34" charset="0"/>
            </a:rPr>
            <a:t>Enter the individual's </a:t>
          </a:r>
          <a:r>
            <a:rPr lang="en-US" sz="1050" b="0" u="sng" baseline="0">
              <a:solidFill>
                <a:sysClr val="windowText" lastClr="000000"/>
              </a:solidFill>
              <a:latin typeface="Arial" panose="020B0604020202020204" pitchFamily="34" charset="0"/>
              <a:cs typeface="Arial" panose="020B0604020202020204" pitchFamily="34" charset="0"/>
            </a:rPr>
            <a:t>Appointment Term (this is the contract period (e.g., 9-months, 12-months, etc.)) </a:t>
          </a:r>
          <a:r>
            <a:rPr lang="en-US" sz="1050" b="0" u="none" baseline="0">
              <a:solidFill>
                <a:sysClr val="windowText" lastClr="000000"/>
              </a:solidFill>
              <a:latin typeface="Arial" panose="020B0604020202020204" pitchFamily="34" charset="0"/>
              <a:cs typeface="Arial" panose="020B0604020202020204" pitchFamily="34" charset="0"/>
            </a:rPr>
            <a:t>and the </a:t>
          </a:r>
          <a:r>
            <a:rPr lang="en-US" sz="1050" b="0" u="sng" baseline="0">
              <a:solidFill>
                <a:sysClr val="windowText" lastClr="000000"/>
              </a:solidFill>
              <a:latin typeface="Arial" panose="020B0604020202020204" pitchFamily="34" charset="0"/>
              <a:cs typeface="Arial" panose="020B0604020202020204" pitchFamily="34" charset="0"/>
            </a:rPr>
            <a:t>number of Months Requested</a:t>
          </a:r>
          <a:r>
            <a:rPr lang="en-US" sz="1050" b="0" u="none" baseline="0">
              <a:solidFill>
                <a:sysClr val="windowText" lastClr="000000"/>
              </a:solidFill>
              <a:latin typeface="Arial" panose="020B0604020202020204" pitchFamily="34" charset="0"/>
              <a:cs typeface="Arial" panose="020B0604020202020204" pitchFamily="34" charset="0"/>
            </a:rPr>
            <a:t>.  The number of months requested cannot exceed the appointment term.  </a:t>
          </a:r>
          <a:r>
            <a:rPr lang="en-US" sz="1050" b="0" u="none" baseline="0">
              <a:solidFill>
                <a:srgbClr val="FF0000"/>
              </a:solidFill>
              <a:latin typeface="Arial" panose="020B0604020202020204" pitchFamily="34" charset="0"/>
              <a:cs typeface="Arial" panose="020B0604020202020204" pitchFamily="34" charset="0"/>
            </a:rPr>
            <a:t>An error message will appear if this occurs.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none" baseline="0">
              <a:solidFill>
                <a:srgbClr val="FF0000"/>
              </a:solidFill>
              <a:latin typeface="Arial" panose="020B0604020202020204" pitchFamily="34" charset="0"/>
              <a:cs typeface="Arial" panose="020B0604020202020204" pitchFamily="34" charset="0"/>
            </a:rPr>
            <a:t>The salary requested from the sponsor will autocalculate under Requested Funds and will not allow data entry.  </a:t>
          </a:r>
          <a:r>
            <a:rPr lang="en-US" sz="1050" b="0" u="none" baseline="0">
              <a:solidFill>
                <a:sysClr val="windowText" lastClr="000000"/>
              </a:solidFill>
              <a:latin typeface="Arial" panose="020B0604020202020204" pitchFamily="34" charset="0"/>
              <a:cs typeface="Arial" panose="020B0604020202020204" pitchFamily="34" charset="0"/>
            </a:rPr>
            <a:t>If the proposal requires cost sharing and salary for WVU employees will be used to meet this obligation, enter the amount  to be cost-shared under WVU Cost Share.  External personnel costs should be placed in the Other column.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sng" baseline="0">
              <a:solidFill>
                <a:sysClr val="windowText" lastClr="000000"/>
              </a:solidFill>
              <a:latin typeface="Arial" panose="020B0604020202020204" pitchFamily="34" charset="0"/>
              <a:cs typeface="Arial" panose="020B0604020202020204" pitchFamily="34" charset="0"/>
            </a:rPr>
            <a:t>Post-Doctoral, Graduate Assistants, and Undergraduate Students: </a:t>
          </a:r>
          <a:r>
            <a:rPr lang="en-US" sz="1050" b="0" u="none" baseline="0">
              <a:solidFill>
                <a:sysClr val="windowText" lastClr="000000"/>
              </a:solidFill>
              <a:latin typeface="Arial" panose="020B0604020202020204" pitchFamily="34" charset="0"/>
              <a:cs typeface="Arial" panose="020B0604020202020204" pitchFamily="34" charset="0"/>
            </a:rPr>
            <a:t>Salary expenses for post-doctoral fellows and students can be indicated by individual or by the number of each category to be supported/cost shared (i.e., # Supported column).  If # supported is proportional, then enter the appropriate formula or the calculated total.  Multiple entries are provided to ensure more than one payment type and term can be included.</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B.  Subtotal Salaries and Wages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total requested funds and cost share for all salary and wage expenses.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C.  Fringe Benefits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fringe rates for the personnel entered under Section A., based on the values listed under </a:t>
          </a:r>
          <a:r>
            <a:rPr lang="en-US" sz="1050" b="0" u="sng" baseline="0">
              <a:solidFill>
                <a:srgbClr val="FF0000"/>
              </a:solidFill>
              <a:latin typeface="Arial" panose="020B0604020202020204" pitchFamily="34" charset="0"/>
              <a:cs typeface="Arial" panose="020B0604020202020204" pitchFamily="34" charset="0"/>
            </a:rPr>
            <a:t>Fringe Rate</a:t>
          </a:r>
          <a:r>
            <a:rPr lang="en-US" sz="1050" b="0" u="none" baseline="0">
              <a:solidFill>
                <a:srgbClr val="FF0000"/>
              </a:solidFill>
              <a:latin typeface="Arial" panose="020B0604020202020204" pitchFamily="34" charset="0"/>
              <a:cs typeface="Arial" panose="020B0604020202020204" pitchFamily="34" charset="0"/>
            </a:rPr>
            <a:t>.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D.  Total Personnel Costs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all personnel costs (salary + fringe).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E.  Travel</a:t>
          </a:r>
          <a:r>
            <a:rPr lang="en-US" sz="1050" b="0" u="none" baseline="0">
              <a:solidFill>
                <a:sysClr val="windowText" lastClr="000000"/>
              </a:solidFill>
              <a:latin typeface="Arial" panose="020B0604020202020204" pitchFamily="34" charset="0"/>
              <a:cs typeface="Arial" panose="020B0604020202020204" pitchFamily="34" charset="0"/>
            </a:rPr>
            <a:t>--list any travel funds to be requested or cost shared under the appropriate column.  Please note, there are two categories of travel to reflect all domestic and international travel respectively.</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F.  Supplies</a:t>
          </a:r>
          <a:r>
            <a:rPr lang="en-US" sz="1050" b="0" u="none" baseline="0">
              <a:solidFill>
                <a:sysClr val="windowText" lastClr="000000"/>
              </a:solidFill>
              <a:latin typeface="Arial" panose="020B0604020202020204" pitchFamily="34" charset="0"/>
              <a:cs typeface="Arial" panose="020B0604020202020204" pitchFamily="34" charset="0"/>
            </a:rPr>
            <a:t>--list any supply/general expenses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G.  Operating Services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H.  Professional Services</a:t>
          </a:r>
          <a:r>
            <a:rPr lang="en-US" sz="1050" b="0" u="none" baseline="0">
              <a:solidFill>
                <a:sysClr val="windowText" lastClr="000000"/>
              </a:solidFill>
              <a:latin typeface="Arial" panose="020B0604020202020204" pitchFamily="34" charset="0"/>
              <a:cs typeface="Arial" panose="020B0604020202020204" pitchFamily="34" charset="0"/>
            </a:rPr>
            <a:t>--funds to be requested or cost shared should be listed in the appropriate row for Subcontracts, Consultants, or Other Services.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I.  Stipends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J.  Tuition</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K.  Equipment (&gt;$5,000)</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  Equipment less than $5,000 should be included under F. Supplies.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L.  Other Charges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M.  Total Direct Costs</a:t>
          </a:r>
          <a:r>
            <a:rPr lang="en-US" sz="1050" b="0" u="none" baseline="0">
              <a:solidFill>
                <a:sysClr val="windowText" lastClr="000000"/>
              </a:solidFill>
              <a:latin typeface="Arial" panose="020B0604020202020204" pitchFamily="34" charset="0"/>
              <a:cs typeface="Arial" panose="020B0604020202020204" pitchFamily="34" charset="0"/>
            </a:rPr>
            <a:t>--total of all program costs before F&amp;A is applied.  </a:t>
          </a:r>
          <a:r>
            <a:rPr lang="en-US" sz="1050" b="0" u="none" baseline="0">
              <a:solidFill>
                <a:srgbClr val="FF0000"/>
              </a:solidFill>
              <a:latin typeface="Arial" panose="020B0604020202020204" pitchFamily="34" charset="0"/>
              <a:cs typeface="Arial" panose="020B0604020202020204" pitchFamily="34" charset="0"/>
            </a:rPr>
            <a:t>Cell automatically calculates and will not allow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N.  Facilities &amp; Administrative Costs</a:t>
          </a:r>
          <a:r>
            <a:rPr lang="en-US" sz="1050" b="0" baseline="0">
              <a:solidFill>
                <a:sysClr val="windowText" lastClr="000000"/>
              </a:solidFill>
              <a:latin typeface="Arial" panose="020B0604020202020204" pitchFamily="34" charset="0"/>
              <a:cs typeface="Arial" panose="020B0604020202020204" pitchFamily="34" charset="0"/>
            </a:rPr>
            <a:t>--the amount of F&amp;A to be charged to proposal, based on the selections made in sections 3.  Funding Purpose, 4. Project Location, 5.  Agency Limits F&amp;A?, and if applicable, 6. Agency Rate.  </a:t>
          </a:r>
          <a:r>
            <a:rPr lang="en-US" sz="1050" b="0" baseline="0">
              <a:solidFill>
                <a:srgbClr val="FF0000"/>
              </a:solidFill>
              <a:latin typeface="Arial" panose="020B0604020202020204" pitchFamily="34" charset="0"/>
              <a:cs typeface="Arial" panose="020B0604020202020204" pitchFamily="34" charset="0"/>
            </a:rPr>
            <a:t>Cell automatically calculates and will not allow data entry.  </a:t>
          </a:r>
          <a:r>
            <a:rPr lang="en-US" sz="1050" b="0" baseline="0">
              <a:solidFill>
                <a:sysClr val="windowText" lastClr="000000"/>
              </a:solidFill>
              <a:latin typeface="Arial" panose="020B0604020202020204" pitchFamily="34" charset="0"/>
              <a:cs typeface="Arial" panose="020B0604020202020204" pitchFamily="34" charset="0"/>
            </a:rPr>
            <a:t>The F&amp;A for Requested Funds is determined by the MTDC total, which is also </a:t>
          </a:r>
          <a:r>
            <a:rPr lang="en-US" sz="1050" b="0" baseline="0">
              <a:solidFill>
                <a:srgbClr val="FF0000"/>
              </a:solidFill>
              <a:latin typeface="Arial" panose="020B0604020202020204" pitchFamily="34" charset="0"/>
              <a:cs typeface="Arial" panose="020B0604020202020204" pitchFamily="34" charset="0"/>
            </a:rPr>
            <a:t>automatically calculated and will not allow data entry.</a:t>
          </a:r>
        </a:p>
        <a:p>
          <a:r>
            <a:rPr lang="en-US" sz="1050" b="0" baseline="0">
              <a:solidFill>
                <a:sysClr val="windowText" lastClr="000000"/>
              </a:solidFill>
              <a:latin typeface="Arial" panose="020B0604020202020204" pitchFamily="34" charset="0"/>
              <a:cs typeface="Arial" panose="020B0604020202020204" pitchFamily="34" charset="0"/>
            </a:rPr>
            <a:t/>
          </a:r>
          <a:br>
            <a:rPr lang="en-US" sz="1050" b="0" baseline="0">
              <a:solidFill>
                <a:sysClr val="windowText" lastClr="000000"/>
              </a:solidFill>
              <a:latin typeface="Arial" panose="020B0604020202020204" pitchFamily="34" charset="0"/>
              <a:cs typeface="Arial" panose="020B0604020202020204" pitchFamily="34" charset="0"/>
            </a:rPr>
          </a:br>
          <a:r>
            <a:rPr lang="en-US" sz="1050" b="1" baseline="0">
              <a:solidFill>
                <a:sysClr val="windowText" lastClr="000000"/>
              </a:solidFill>
              <a:latin typeface="Arial" panose="020B0604020202020204" pitchFamily="34" charset="0"/>
              <a:cs typeface="Arial" panose="020B0604020202020204" pitchFamily="34" charset="0"/>
            </a:rPr>
            <a:t>O.  Total Project Costs</a:t>
          </a:r>
          <a:r>
            <a:rPr lang="en-US" sz="1050" b="0" baseline="0">
              <a:solidFill>
                <a:sysClr val="windowText" lastClr="000000"/>
              </a:solidFill>
              <a:latin typeface="Arial" panose="020B0604020202020204" pitchFamily="34" charset="0"/>
              <a:cs typeface="Arial" panose="020B0604020202020204" pitchFamily="34" charset="0"/>
            </a:rPr>
            <a:t>--total cost of project (direct costs + F&amp;A). for year indicated on tab.  </a:t>
          </a:r>
          <a:r>
            <a:rPr lang="en-US" sz="1050" b="0" baseline="0">
              <a:solidFill>
                <a:srgbClr val="FF0000"/>
              </a:solidFill>
              <a:latin typeface="Arial" panose="020B0604020202020204" pitchFamily="34" charset="0"/>
              <a:cs typeface="Arial" panose="020B0604020202020204" pitchFamily="34" charset="0"/>
            </a:rPr>
            <a:t>Cell automatically calculates and will not allow data entry.</a:t>
          </a:r>
        </a:p>
        <a:p>
          <a:endParaRPr lang="en-US" sz="1050" b="1" baseline="0">
            <a:solidFill>
              <a:sysClr val="windowText" lastClr="00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Subcontract Details</a:t>
          </a:r>
          <a:r>
            <a:rPr lang="en-US" sz="1050" b="0" baseline="0">
              <a:solidFill>
                <a:sysClr val="windowText" lastClr="000000"/>
              </a:solidFill>
              <a:latin typeface="Arial" panose="020B0604020202020204" pitchFamily="34" charset="0"/>
              <a:cs typeface="Arial" panose="020B0604020202020204" pitchFamily="34" charset="0"/>
            </a:rPr>
            <a:t>--Vendor names automatically populate from Year 1.  Enter the Amount for each subcontract to be utilized in Year 2.  Subcontracts not utilized in Year 2 should  have a zero dollar amount entered..  </a:t>
          </a:r>
          <a:r>
            <a:rPr lang="en-US" sz="1050" b="0" baseline="0">
              <a:solidFill>
                <a:srgbClr val="FF0000"/>
              </a:solidFill>
              <a:latin typeface="Arial" panose="020B0604020202020204" pitchFamily="34" charset="0"/>
              <a:cs typeface="Arial" panose="020B0604020202020204" pitchFamily="34" charset="0"/>
            </a:rPr>
            <a:t>The MTDC of each contract will automatically calculate</a:t>
          </a:r>
          <a:r>
            <a:rPr lang="en-US" sz="1050" b="0" baseline="0">
              <a:solidFill>
                <a:sysClr val="windowText" lastClr="000000"/>
              </a:solidFill>
              <a:latin typeface="Arial" panose="020B0604020202020204" pitchFamily="34" charset="0"/>
              <a:cs typeface="Arial" panose="020B0604020202020204" pitchFamily="34" charset="0"/>
            </a:rPr>
            <a:t>.</a:t>
          </a:r>
          <a:endParaRPr lang="en-US" sz="1050" b="1" baseline="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561975</xdr:colOff>
      <xdr:row>0</xdr:row>
      <xdr:rowOff>62865</xdr:rowOff>
    </xdr:from>
    <xdr:to>
      <xdr:col>9</xdr:col>
      <xdr:colOff>522605</xdr:colOff>
      <xdr:row>2</xdr:row>
      <xdr:rowOff>82445</xdr:rowOff>
    </xdr:to>
    <xdr:pic>
      <xdr:nvPicPr>
        <xdr:cNvPr id="3" name="Picture 2">
          <a:extLst>
            <a:ext uri="{FF2B5EF4-FFF2-40B4-BE49-F238E27FC236}">
              <a16:creationId xmlns="" xmlns:a16="http://schemas.microsoft.com/office/drawing/2014/main" id="{00000000-0008-0000-0500-000003000000}"/>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artisticPlasticWrap/>
                  </a14:imgEffect>
                </a14:imgLayer>
              </a14:imgProps>
            </a:ext>
            <a:ext uri="{28A0092B-C50C-407E-A947-70E740481C1C}">
              <a14:useLocalDpi xmlns:a14="http://schemas.microsoft.com/office/drawing/2010/main" val="0"/>
            </a:ext>
          </a:extLst>
        </a:blip>
        <a:stretch>
          <a:fillRect/>
        </a:stretch>
      </xdr:blipFill>
      <xdr:spPr>
        <a:xfrm>
          <a:off x="7572375" y="62865"/>
          <a:ext cx="1111250" cy="33962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17</xdr:col>
      <xdr:colOff>220980</xdr:colOff>
      <xdr:row>1</xdr:row>
      <xdr:rowOff>7620</xdr:rowOff>
    </xdr:from>
    <xdr:to>
      <xdr:col>17</xdr:col>
      <xdr:colOff>502920</xdr:colOff>
      <xdr:row>2</xdr:row>
      <xdr:rowOff>129540</xdr:rowOff>
    </xdr:to>
    <xdr:pic>
      <xdr:nvPicPr>
        <xdr:cNvPr id="4" name="Picture 3">
          <a:extLst>
            <a:ext uri="{FF2B5EF4-FFF2-40B4-BE49-F238E27FC236}">
              <a16:creationId xmlns="" xmlns:a16="http://schemas.microsoft.com/office/drawing/2014/main" id="{00000000-0008-0000-05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3014960" y="167640"/>
          <a:ext cx="281940" cy="281940"/>
        </a:xfrm>
        <a:prstGeom prst="rect">
          <a:avLst/>
        </a:prstGeom>
      </xdr:spPr>
    </xdr:pic>
    <xdr:clientData/>
  </xdr:twoCellAnchor>
  <xdr:twoCellAnchor>
    <xdr:from>
      <xdr:col>12</xdr:col>
      <xdr:colOff>487680</xdr:colOff>
      <xdr:row>3</xdr:row>
      <xdr:rowOff>10160</xdr:rowOff>
    </xdr:from>
    <xdr:to>
      <xdr:col>19</xdr:col>
      <xdr:colOff>762000</xdr:colOff>
      <xdr:row>133</xdr:row>
      <xdr:rowOff>172720</xdr:rowOff>
    </xdr:to>
    <xdr:sp macro="" textlink="">
      <xdr:nvSpPr>
        <xdr:cNvPr id="6" name="TextBox 5">
          <a:hlinkClick xmlns:r="http://schemas.openxmlformats.org/officeDocument/2006/relationships" r:id="rId4"/>
          <a:extLst>
            <a:ext uri="{FF2B5EF4-FFF2-40B4-BE49-F238E27FC236}">
              <a16:creationId xmlns="" xmlns:a16="http://schemas.microsoft.com/office/drawing/2014/main" id="{EAC3960C-2386-1A4C-B1BC-716E52E29E5D}"/>
            </a:ext>
          </a:extLst>
        </xdr:cNvPr>
        <xdr:cNvSpPr txBox="1"/>
      </xdr:nvSpPr>
      <xdr:spPr>
        <a:xfrm>
          <a:off x="13959840" y="568960"/>
          <a:ext cx="5405120" cy="2560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50" b="1">
              <a:latin typeface="Arial" panose="020B0604020202020204" pitchFamily="34" charset="0"/>
              <a:cs typeface="Arial" panose="020B0604020202020204" pitchFamily="34" charset="0"/>
            </a:rPr>
            <a:t>1.</a:t>
          </a:r>
          <a:r>
            <a:rPr lang="en-US" sz="1050" b="1" baseline="0">
              <a:latin typeface="Arial" panose="020B0604020202020204" pitchFamily="34" charset="0"/>
              <a:cs typeface="Arial" panose="020B0604020202020204" pitchFamily="34" charset="0"/>
            </a:rPr>
            <a:t>  Project Title</a:t>
          </a:r>
          <a:r>
            <a:rPr lang="en-US" sz="1050" b="0" baseline="0">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autocalculate and will not allow any data entry</a:t>
          </a:r>
          <a:endParaRPr lang="en-US" sz="1050" b="0" baseline="0">
            <a:latin typeface="Arial" panose="020B0604020202020204" pitchFamily="34" charset="0"/>
            <a:cs typeface="Arial" panose="020B0604020202020204" pitchFamily="34" charset="0"/>
          </a:endParaRPr>
        </a:p>
        <a:p>
          <a:endParaRPr lang="en-US" sz="1050" b="1" baseline="0">
            <a:latin typeface="Arial" panose="020B0604020202020204" pitchFamily="34" charset="0"/>
            <a:cs typeface="Arial" panose="020B0604020202020204" pitchFamily="34" charset="0"/>
          </a:endParaRPr>
        </a:p>
        <a:p>
          <a:r>
            <a:rPr lang="en-US" sz="1050" b="1" baseline="0">
              <a:latin typeface="Arial" panose="020B0604020202020204" pitchFamily="34" charset="0"/>
              <a:cs typeface="Arial" panose="020B0604020202020204" pitchFamily="34" charset="0"/>
            </a:rPr>
            <a:t>2.  Principal Investigator(s) and Dept.</a:t>
          </a:r>
          <a:r>
            <a:rPr lang="en-US" sz="1050" b="0" baseline="0">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autocalculate and will not allow any data entry</a:t>
          </a:r>
        </a:p>
        <a:p>
          <a:endPar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r>
            <a:rPr lang="en-US" sz="1050" b="1" baseline="0">
              <a:latin typeface="Arial" panose="020B0604020202020204" pitchFamily="34" charset="0"/>
              <a:cs typeface="Arial" panose="020B0604020202020204" pitchFamily="34" charset="0"/>
            </a:rPr>
            <a:t>3.  Funding Purpose</a:t>
          </a:r>
          <a:r>
            <a:rPr lang="en-US" sz="1050" b="0" baseline="0">
              <a:latin typeface="Arial" panose="020B0604020202020204" pitchFamily="34" charset="0"/>
              <a:cs typeface="Arial" panose="020B0604020202020204" pitchFamily="34" charset="0"/>
            </a:rPr>
            <a:t>--Research, Instruction, or Other: </a:t>
          </a:r>
          <a:r>
            <a:rPr lang="en-US" sz="1050" b="0" baseline="0">
              <a:solidFill>
                <a:srgbClr val="FF0000"/>
              </a:solidFill>
              <a:latin typeface="Arial" panose="020B0604020202020204" pitchFamily="34" charset="0"/>
              <a:cs typeface="Arial" panose="020B0604020202020204" pitchFamily="34" charset="0"/>
            </a:rPr>
            <a:t>Selection</a:t>
          </a:r>
          <a:r>
            <a:rPr lang="en-US" sz="1050" b="0" baseline="0">
              <a:latin typeface="Arial" panose="020B0604020202020204" pitchFamily="34" charset="0"/>
              <a:cs typeface="Arial" panose="020B0604020202020204" pitchFamily="34" charset="0"/>
            </a:rPr>
            <a:t> </a:t>
          </a:r>
          <a:r>
            <a:rPr lang="en-US" sz="1050" b="0" baseline="0">
              <a:solidFill>
                <a:srgbClr val="FF0000"/>
              </a:solidFill>
              <a:latin typeface="Arial" panose="020B0604020202020204" pitchFamily="34" charset="0"/>
              <a:cs typeface="Arial" panose="020B0604020202020204" pitchFamily="34" charset="0"/>
            </a:rPr>
            <a:t>autofills based on drop-down selection made in year 1.</a:t>
          </a:r>
          <a:r>
            <a:rPr lang="en-US" sz="1050" b="0" baseline="0">
              <a:latin typeface="Arial" panose="020B0604020202020204" pitchFamily="34" charset="0"/>
              <a:cs typeface="Arial" panose="020B0604020202020204" pitchFamily="34" charset="0"/>
            </a:rPr>
            <a:t> </a:t>
          </a:r>
          <a:endParaRPr lang="en-US" sz="1050" b="0" baseline="0">
            <a:solidFill>
              <a:srgbClr val="FF0000"/>
            </a:solidFill>
            <a:latin typeface="Arial" panose="020B0604020202020204" pitchFamily="34" charset="0"/>
            <a:cs typeface="Arial" panose="020B0604020202020204" pitchFamily="34" charset="0"/>
          </a:endParaRP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4.  Project Location</a:t>
          </a:r>
          <a:r>
            <a:rPr lang="en-US" sz="1050" b="0" baseline="0">
              <a:solidFill>
                <a:sysClr val="windowText" lastClr="000000"/>
              </a:solidFill>
              <a:latin typeface="Arial" panose="020B0604020202020204" pitchFamily="34" charset="0"/>
              <a:cs typeface="Arial" panose="020B0604020202020204" pitchFamily="34" charset="0"/>
            </a:rPr>
            <a:t>--On-Campus or Off-Campus: </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5.  Agency Limits F&amp;A?</a:t>
          </a:r>
          <a:r>
            <a:rPr lang="en-US" sz="1050" b="0" baseline="0">
              <a:solidFill>
                <a:sysClr val="windowText" lastClr="000000"/>
              </a:solidFill>
              <a:latin typeface="Arial" panose="020B0604020202020204" pitchFamily="34" charset="0"/>
              <a:cs typeface="Arial" panose="020B0604020202020204" pitchFamily="34" charset="0"/>
            </a:rPr>
            <a:t>--Yes or No: </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6.  Agency Rate</a:t>
          </a:r>
          <a:r>
            <a:rPr lang="en-US" sz="1050" b="0" baseline="0">
              <a:solidFill>
                <a:sysClr val="windowText" lastClr="000000"/>
              </a:solidFill>
              <a:latin typeface="Arial" panose="020B0604020202020204" pitchFamily="34" charset="0"/>
              <a:cs typeface="Arial" panose="020B0604020202020204" pitchFamily="34" charset="0"/>
            </a:rPr>
            <a:t>--</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r>
            <a:rPr lang="en-US" sz="1050" b="0" u="none" baseline="0">
              <a:solidFill>
                <a:srgbClr val="FF0000"/>
              </a:solidFill>
              <a:latin typeface="Arial" panose="020B0604020202020204" pitchFamily="34" charset="0"/>
              <a:cs typeface="Arial" panose="020B0604020202020204" pitchFamily="34" charset="0"/>
            </a:rPr>
            <a:t>.</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7.  Inflationary Rate</a:t>
          </a:r>
          <a:r>
            <a:rPr lang="en-US" sz="1050" b="0" u="none" baseline="0">
              <a:solidFill>
                <a:sysClr val="windowText" lastClr="000000"/>
              </a:solidFill>
              <a:latin typeface="Arial" panose="020B0604020202020204" pitchFamily="34" charset="0"/>
              <a:cs typeface="Arial" panose="020B0604020202020204" pitchFamily="34" charset="0"/>
            </a:rPr>
            <a:t>--to calculate increases on all personnel costs, such as potential raises, enter a percentage  of increase over the previous year.  The spreadsheet will only calculate inflation on personnel costs.  </a:t>
          </a:r>
          <a:r>
            <a:rPr lang="en-US" sz="1050" b="0" u="none" baseline="0">
              <a:solidFill>
                <a:srgbClr val="FF0000"/>
              </a:solidFill>
              <a:latin typeface="Arial" panose="020B0604020202020204" pitchFamily="34" charset="0"/>
              <a:cs typeface="Arial" panose="020B0604020202020204" pitchFamily="34" charset="0"/>
            </a:rPr>
            <a:t>This is generally no greater than 5% unless a 10% appointment raise is included as well.</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8.  Cost sharing required?</a:t>
          </a:r>
          <a:r>
            <a:rPr lang="en-US" sz="1050" b="0" u="none" baseline="0">
              <a:solidFill>
                <a:sysClr val="windowText" lastClr="000000"/>
              </a:solidFill>
              <a:latin typeface="Arial" panose="020B0604020202020204" pitchFamily="34" charset="0"/>
              <a:cs typeface="Arial" panose="020B0604020202020204" pitchFamily="34" charset="0"/>
            </a:rPr>
            <a:t>--Yes or No: </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r>
            <a:rPr lang="en-US" sz="1050" b="0" u="none" baseline="0">
              <a:solidFill>
                <a:sysClr val="windowText" lastClr="000000"/>
              </a:solidFill>
              <a:latin typeface="Arial" panose="020B0604020202020204" pitchFamily="34" charset="0"/>
              <a:cs typeface="Arial" panose="020B0604020202020204" pitchFamily="34" charset="0"/>
            </a:rPr>
            <a:t>  </a:t>
          </a:r>
        </a:p>
        <a:p>
          <a:r>
            <a:rPr lang="en-US" sz="1050" b="1" u="none" baseline="0">
              <a:solidFill>
                <a:sysClr val="windowText" lastClr="000000"/>
              </a:solidFill>
              <a:latin typeface="Arial" panose="020B0604020202020204" pitchFamily="34" charset="0"/>
              <a:cs typeface="Arial" panose="020B0604020202020204" pitchFamily="34" charset="0"/>
            </a:rPr>
            <a:t>9.  Percentage required</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10.  Amount required</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11.  % Provided</a:t>
          </a:r>
          <a:r>
            <a:rPr lang="en-US" sz="1050" b="0" u="none" baseline="0">
              <a:solidFill>
                <a:sysClr val="windowText" lastClr="000000"/>
              </a:solidFill>
              <a:latin typeface="Arial" panose="020B0604020202020204" pitchFamily="34" charset="0"/>
              <a:cs typeface="Arial" panose="020B0604020202020204" pitchFamily="34" charset="0"/>
            </a:rPr>
            <a:t>--the cost share provided (WVU Cost Share + Other) as a percentage of the total project budget.  </a:t>
          </a:r>
          <a:r>
            <a:rPr lang="en-US" sz="1050" b="0" u="none" baseline="0">
              <a:solidFill>
                <a:srgbClr val="FF0000"/>
              </a:solidFill>
              <a:latin typeface="Arial" panose="020B0604020202020204" pitchFamily="34" charset="0"/>
              <a:cs typeface="Arial" panose="020B0604020202020204" pitchFamily="34" charset="0"/>
            </a:rPr>
            <a:t>Cell will autocalculate and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12.  $ Provided</a:t>
          </a:r>
          <a:r>
            <a:rPr lang="en-US" sz="1050" b="0" u="none" baseline="0">
              <a:solidFill>
                <a:sysClr val="windowText" lastClr="000000"/>
              </a:solidFill>
              <a:latin typeface="Arial" panose="020B0604020202020204" pitchFamily="34" charset="0"/>
              <a:cs typeface="Arial" panose="020B0604020202020204" pitchFamily="34" charset="0"/>
            </a:rPr>
            <a:t>--the cost share provided (WVU Cost Share + Other) as a dollar amount.  </a:t>
          </a:r>
          <a:r>
            <a:rPr lang="en-US" sz="1050" b="0" u="none" baseline="0">
              <a:solidFill>
                <a:srgbClr val="FF0000"/>
              </a:solidFill>
              <a:latin typeface="Arial" panose="020B0604020202020204" pitchFamily="34" charset="0"/>
              <a:cs typeface="Arial" panose="020B0604020202020204" pitchFamily="34" charset="0"/>
            </a:rPr>
            <a:t>Cell will autocalculate and will not allow any data entry.</a:t>
          </a:r>
        </a:p>
        <a:p>
          <a:endParaRPr lang="en-US" sz="1050" b="1"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13.  $ Provided--the cost share provided (WVU Cost Share + Other) as a dollar amount.  </a:t>
          </a:r>
          <a:r>
            <a:rPr lang="en-US" sz="1050" b="1" u="none" baseline="0">
              <a:solidFill>
                <a:srgbClr val="FF0000"/>
              </a:solidFill>
              <a:latin typeface="Arial" panose="020B0604020202020204" pitchFamily="34" charset="0"/>
              <a:cs typeface="Arial" panose="020B0604020202020204" pitchFamily="34" charset="0"/>
            </a:rPr>
            <a:t>This cell will autocalculate and will not allow data entry.</a:t>
          </a:r>
        </a:p>
        <a:p>
          <a:endParaRPr lang="en-US" sz="1050" b="1"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A.  </a:t>
          </a:r>
          <a:r>
            <a:rPr lang="en-US" sz="1050" b="1" u="none" baseline="0">
              <a:solidFill>
                <a:schemeClr val="tx1"/>
              </a:solidFill>
              <a:latin typeface="Arial" panose="020B0604020202020204" pitchFamily="34" charset="0"/>
              <a:cs typeface="Arial" panose="020B0604020202020204" pitchFamily="34" charset="0"/>
            </a:rPr>
            <a:t>Salaries and Wages--</a:t>
          </a:r>
          <a:r>
            <a:rPr lang="en-US" sz="1050" b="1" u="none" baseline="0">
              <a:solidFill>
                <a:srgbClr val="FF0000"/>
              </a:solidFill>
              <a:latin typeface="Arial" panose="020B0604020202020204" pitchFamily="34" charset="0"/>
              <a:cs typeface="Arial" panose="020B0604020202020204" pitchFamily="34" charset="0"/>
            </a:rPr>
            <a:t>You MUST use the SALARY ADJUSTMENT TAB in order for the senior personnel salary field to populate.  Go to the SALARY ADJUSTMENT TAB, enter the PI's salary for the budget start year.  </a:t>
          </a:r>
          <a:r>
            <a:rPr lang="en-US" sz="1050" b="0" u="none" baseline="0">
              <a:solidFill>
                <a:sysClr val="windowText" lastClr="000000"/>
              </a:solidFill>
              <a:latin typeface="Arial" panose="020B0604020202020204" pitchFamily="34" charset="0"/>
              <a:cs typeface="Arial" panose="020B0604020202020204" pitchFamily="34" charset="0"/>
            </a:rPr>
            <a:t>Next, enter a 4 digit budget start year and 4-digit budget end year. If a salary increase is anticipated during a particular budget year, then input the percent increase (e.g., 10%, etc.) according to the raise type for the corresponding budget year.  Once completed, a new salary for each budget year will populate under the "New Salary" table.  As a note, to determine the new salary for a fourth or fifth investigator, use the section titled "illustrative example."  The figures from the illustrative table will not auto-populate to the corresponding tab year, and this information will have to be inserted.  The illustrative table can also be applied to salary expenses for the number of post docs and/or students.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sng" baseline="0">
              <a:solidFill>
                <a:sysClr val="windowText" lastClr="000000"/>
              </a:solidFill>
              <a:latin typeface="Arial" panose="020B0604020202020204" pitchFamily="34" charset="0"/>
              <a:cs typeface="Arial" panose="020B0604020202020204" pitchFamily="34" charset="0"/>
            </a:rPr>
            <a:t>The following instructions apply to senior personnel and part-time personnel.</a:t>
          </a:r>
        </a:p>
        <a:p>
          <a:r>
            <a:rPr lang="en-US" sz="1050" b="0" u="none" baseline="0">
              <a:solidFill>
                <a:sysClr val="windowText" lastClr="000000"/>
              </a:solidFill>
              <a:latin typeface="Arial" panose="020B0604020202020204" pitchFamily="34" charset="0"/>
              <a:cs typeface="Arial" panose="020B0604020202020204" pitchFamily="34" charset="0"/>
            </a:rPr>
            <a:t>Enter the names of all primary investigators/co-primary investigators or part-time personnel that will receive salary funding from the award under Senior Personnel or Part-time Personnel.  Under Research Period, enter the time during which the budgeted research will occur (AY-academic year, CA-calendar year, or summer).  If the research spans two periods, re-enter the name of the PI/Co-PI again on the next line and select the appropriate period from the drop-down menu.  The amount of effort each PI/Co-PI will expend on the project should be entered under Effort (%).  Note: If needed, use the % effort calculator for assistance in determining the amount of effort that will be expended on the project.  </a:t>
          </a:r>
          <a:r>
            <a:rPr lang="en-US" sz="1050" b="0" u="none" baseline="0">
              <a:solidFill>
                <a:srgbClr val="FF0000"/>
              </a:solidFill>
              <a:latin typeface="Arial" panose="020B0604020202020204" pitchFamily="34" charset="0"/>
              <a:cs typeface="Arial" panose="020B0604020202020204" pitchFamily="34" charset="0"/>
            </a:rPr>
            <a:t>If the amount of effort exceeds 20%, the cell will turn red, but the value will still be accepted in the field.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none" baseline="0">
              <a:solidFill>
                <a:sysClr val="windowText" lastClr="000000"/>
              </a:solidFill>
              <a:latin typeface="Arial" panose="020B0604020202020204" pitchFamily="34" charset="0"/>
              <a:cs typeface="Arial" panose="020B0604020202020204" pitchFamily="34" charset="0"/>
            </a:rPr>
            <a:t>Enter the individual's </a:t>
          </a:r>
          <a:r>
            <a:rPr lang="en-US" sz="1050" b="0" u="sng" baseline="0">
              <a:solidFill>
                <a:sysClr val="windowText" lastClr="000000"/>
              </a:solidFill>
              <a:latin typeface="Arial" panose="020B0604020202020204" pitchFamily="34" charset="0"/>
              <a:cs typeface="Arial" panose="020B0604020202020204" pitchFamily="34" charset="0"/>
            </a:rPr>
            <a:t>Appointment Term (this is the contract period (e.g., 9-months, 12-months, etc.)) </a:t>
          </a:r>
          <a:r>
            <a:rPr lang="en-US" sz="1050" b="0" u="none" baseline="0">
              <a:solidFill>
                <a:sysClr val="windowText" lastClr="000000"/>
              </a:solidFill>
              <a:latin typeface="Arial" panose="020B0604020202020204" pitchFamily="34" charset="0"/>
              <a:cs typeface="Arial" panose="020B0604020202020204" pitchFamily="34" charset="0"/>
            </a:rPr>
            <a:t>and the </a:t>
          </a:r>
          <a:r>
            <a:rPr lang="en-US" sz="1050" b="0" u="sng" baseline="0">
              <a:solidFill>
                <a:sysClr val="windowText" lastClr="000000"/>
              </a:solidFill>
              <a:latin typeface="Arial" panose="020B0604020202020204" pitchFamily="34" charset="0"/>
              <a:cs typeface="Arial" panose="020B0604020202020204" pitchFamily="34" charset="0"/>
            </a:rPr>
            <a:t>number of Months Requested</a:t>
          </a:r>
          <a:r>
            <a:rPr lang="en-US" sz="1050" b="0" u="none" baseline="0">
              <a:solidFill>
                <a:sysClr val="windowText" lastClr="000000"/>
              </a:solidFill>
              <a:latin typeface="Arial" panose="020B0604020202020204" pitchFamily="34" charset="0"/>
              <a:cs typeface="Arial" panose="020B0604020202020204" pitchFamily="34" charset="0"/>
            </a:rPr>
            <a:t>.  The number of months requested cannot exceed the appointment term.  </a:t>
          </a:r>
          <a:r>
            <a:rPr lang="en-US" sz="1050" b="0" u="none" baseline="0">
              <a:solidFill>
                <a:srgbClr val="FF0000"/>
              </a:solidFill>
              <a:latin typeface="Arial" panose="020B0604020202020204" pitchFamily="34" charset="0"/>
              <a:cs typeface="Arial" panose="020B0604020202020204" pitchFamily="34" charset="0"/>
            </a:rPr>
            <a:t>An error message will appear if this occurs.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none" baseline="0">
              <a:solidFill>
                <a:srgbClr val="FF0000"/>
              </a:solidFill>
              <a:latin typeface="Arial" panose="020B0604020202020204" pitchFamily="34" charset="0"/>
              <a:cs typeface="Arial" panose="020B0604020202020204" pitchFamily="34" charset="0"/>
            </a:rPr>
            <a:t>The salary requested from the sponsor will autocalculate under Requested Funds and will not allow data entry.  </a:t>
          </a:r>
          <a:r>
            <a:rPr lang="en-US" sz="1050" b="0" u="none" baseline="0">
              <a:solidFill>
                <a:sysClr val="windowText" lastClr="000000"/>
              </a:solidFill>
              <a:latin typeface="Arial" panose="020B0604020202020204" pitchFamily="34" charset="0"/>
              <a:cs typeface="Arial" panose="020B0604020202020204" pitchFamily="34" charset="0"/>
            </a:rPr>
            <a:t>If the proposal requires cost sharing and salary for WVU employees will be used to meet this obligation, enter the amount  to be cost-shared under WVU Cost Share.  External personnel costs should be placed in the Other column.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sng" baseline="0">
              <a:solidFill>
                <a:sysClr val="windowText" lastClr="000000"/>
              </a:solidFill>
              <a:latin typeface="Arial" panose="020B0604020202020204" pitchFamily="34" charset="0"/>
              <a:cs typeface="Arial" panose="020B0604020202020204" pitchFamily="34" charset="0"/>
            </a:rPr>
            <a:t>Post-Doctoral, Graduate Assistants, and Undergraduate Students: </a:t>
          </a:r>
          <a:r>
            <a:rPr lang="en-US" sz="1050" b="0" u="none" baseline="0">
              <a:solidFill>
                <a:sysClr val="windowText" lastClr="000000"/>
              </a:solidFill>
              <a:latin typeface="Arial" panose="020B0604020202020204" pitchFamily="34" charset="0"/>
              <a:cs typeface="Arial" panose="020B0604020202020204" pitchFamily="34" charset="0"/>
            </a:rPr>
            <a:t>Salary expenses for post-doctoral fellows and students can be indicated by individual or by the number of each category to be supported/cost shared (i.e., # Supported column).  If # supported is proportional, then enter the appropriate formula or the calculated total.  Multiple entries are provided to ensure more than one payment type and term can be included.</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B.  Subtotal Salaries and Wages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total requested funds and cost share for all salary and wage expenses.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C.  Fringe Benefits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fringe rates for the personnel entered under Section A., based on the values listed under </a:t>
          </a:r>
          <a:r>
            <a:rPr lang="en-US" sz="1050" b="0" u="sng" baseline="0">
              <a:solidFill>
                <a:srgbClr val="FF0000"/>
              </a:solidFill>
              <a:latin typeface="Arial" panose="020B0604020202020204" pitchFamily="34" charset="0"/>
              <a:cs typeface="Arial" panose="020B0604020202020204" pitchFamily="34" charset="0"/>
            </a:rPr>
            <a:t>Fringe Rate</a:t>
          </a:r>
          <a:r>
            <a:rPr lang="en-US" sz="1050" b="0" u="none" baseline="0">
              <a:solidFill>
                <a:srgbClr val="FF0000"/>
              </a:solidFill>
              <a:latin typeface="Arial" panose="020B0604020202020204" pitchFamily="34" charset="0"/>
              <a:cs typeface="Arial" panose="020B0604020202020204" pitchFamily="34" charset="0"/>
            </a:rPr>
            <a:t>.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D.  Total Personnel Costs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all personnel costs (salary + fringe).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E.  Travel</a:t>
          </a:r>
          <a:r>
            <a:rPr lang="en-US" sz="1050" b="0" u="none" baseline="0">
              <a:solidFill>
                <a:sysClr val="windowText" lastClr="000000"/>
              </a:solidFill>
              <a:latin typeface="Arial" panose="020B0604020202020204" pitchFamily="34" charset="0"/>
              <a:cs typeface="Arial" panose="020B0604020202020204" pitchFamily="34" charset="0"/>
            </a:rPr>
            <a:t>--list any travel funds to be requested or cost shared under the appropriate column.  Please note, there are two categories of travel to reflect all domestic and international travel respectively.</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F.  Supplies</a:t>
          </a:r>
          <a:r>
            <a:rPr lang="en-US" sz="1050" b="0" u="none" baseline="0">
              <a:solidFill>
                <a:sysClr val="windowText" lastClr="000000"/>
              </a:solidFill>
              <a:latin typeface="Arial" panose="020B0604020202020204" pitchFamily="34" charset="0"/>
              <a:cs typeface="Arial" panose="020B0604020202020204" pitchFamily="34" charset="0"/>
            </a:rPr>
            <a:t>--list any supply/general expenses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G.  Operating Services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H.  Professional Services</a:t>
          </a:r>
          <a:r>
            <a:rPr lang="en-US" sz="1050" b="0" u="none" baseline="0">
              <a:solidFill>
                <a:sysClr val="windowText" lastClr="000000"/>
              </a:solidFill>
              <a:latin typeface="Arial" panose="020B0604020202020204" pitchFamily="34" charset="0"/>
              <a:cs typeface="Arial" panose="020B0604020202020204" pitchFamily="34" charset="0"/>
            </a:rPr>
            <a:t>--funds to be requested or cost shared should be listed in the appropriate row for Subcontracts, Consultants, or Other Services.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I.  Stipends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J.  Tuition</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K.  Equipment (&gt;$5,000)</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  Equipment less than $5,000 should be included under F. Supplies.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L.  Other Charges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M.  Total Direct Costs</a:t>
          </a:r>
          <a:r>
            <a:rPr lang="en-US" sz="1050" b="0" u="none" baseline="0">
              <a:solidFill>
                <a:sysClr val="windowText" lastClr="000000"/>
              </a:solidFill>
              <a:latin typeface="Arial" panose="020B0604020202020204" pitchFamily="34" charset="0"/>
              <a:cs typeface="Arial" panose="020B0604020202020204" pitchFamily="34" charset="0"/>
            </a:rPr>
            <a:t>--total of all program costs before F&amp;A is applied.  </a:t>
          </a:r>
          <a:r>
            <a:rPr lang="en-US" sz="1050" b="0" u="none" baseline="0">
              <a:solidFill>
                <a:srgbClr val="FF0000"/>
              </a:solidFill>
              <a:latin typeface="Arial" panose="020B0604020202020204" pitchFamily="34" charset="0"/>
              <a:cs typeface="Arial" panose="020B0604020202020204" pitchFamily="34" charset="0"/>
            </a:rPr>
            <a:t>Cell automatically calculates and will not allow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N.  Facilities &amp; Administrative Costs</a:t>
          </a:r>
          <a:r>
            <a:rPr lang="en-US" sz="1050" b="0" baseline="0">
              <a:solidFill>
                <a:sysClr val="windowText" lastClr="000000"/>
              </a:solidFill>
              <a:latin typeface="Arial" panose="020B0604020202020204" pitchFamily="34" charset="0"/>
              <a:cs typeface="Arial" panose="020B0604020202020204" pitchFamily="34" charset="0"/>
            </a:rPr>
            <a:t>--the amount of F&amp;A to be charged to proposal, based on the selections made in sections 3.  Funding Purpose, 4. Project Location, 5.  Agency Limits F&amp;A?, and if applicable, 6. Agency Rate.  </a:t>
          </a:r>
          <a:r>
            <a:rPr lang="en-US" sz="1050" b="0" baseline="0">
              <a:solidFill>
                <a:srgbClr val="FF0000"/>
              </a:solidFill>
              <a:latin typeface="Arial" panose="020B0604020202020204" pitchFamily="34" charset="0"/>
              <a:cs typeface="Arial" panose="020B0604020202020204" pitchFamily="34" charset="0"/>
            </a:rPr>
            <a:t>Cell automatically calculates and will not allow data entry.  </a:t>
          </a:r>
          <a:r>
            <a:rPr lang="en-US" sz="1050" b="0" baseline="0">
              <a:solidFill>
                <a:sysClr val="windowText" lastClr="000000"/>
              </a:solidFill>
              <a:latin typeface="Arial" panose="020B0604020202020204" pitchFamily="34" charset="0"/>
              <a:cs typeface="Arial" panose="020B0604020202020204" pitchFamily="34" charset="0"/>
            </a:rPr>
            <a:t>The F&amp;A for Requested Funds is determined by the MTDC total, which is also </a:t>
          </a:r>
          <a:r>
            <a:rPr lang="en-US" sz="1050" b="0" baseline="0">
              <a:solidFill>
                <a:srgbClr val="FF0000"/>
              </a:solidFill>
              <a:latin typeface="Arial" panose="020B0604020202020204" pitchFamily="34" charset="0"/>
              <a:cs typeface="Arial" panose="020B0604020202020204" pitchFamily="34" charset="0"/>
            </a:rPr>
            <a:t>automatically calculated and will not allow data entry.</a:t>
          </a:r>
        </a:p>
        <a:p>
          <a:r>
            <a:rPr lang="en-US" sz="1050" b="0" baseline="0">
              <a:solidFill>
                <a:sysClr val="windowText" lastClr="000000"/>
              </a:solidFill>
              <a:latin typeface="Arial" panose="020B0604020202020204" pitchFamily="34" charset="0"/>
              <a:cs typeface="Arial" panose="020B0604020202020204" pitchFamily="34" charset="0"/>
            </a:rPr>
            <a:t/>
          </a:r>
          <a:br>
            <a:rPr lang="en-US" sz="1050" b="0" baseline="0">
              <a:solidFill>
                <a:sysClr val="windowText" lastClr="000000"/>
              </a:solidFill>
              <a:latin typeface="Arial" panose="020B0604020202020204" pitchFamily="34" charset="0"/>
              <a:cs typeface="Arial" panose="020B0604020202020204" pitchFamily="34" charset="0"/>
            </a:rPr>
          </a:br>
          <a:r>
            <a:rPr lang="en-US" sz="1050" b="1" baseline="0">
              <a:solidFill>
                <a:sysClr val="windowText" lastClr="000000"/>
              </a:solidFill>
              <a:latin typeface="Arial" panose="020B0604020202020204" pitchFamily="34" charset="0"/>
              <a:cs typeface="Arial" panose="020B0604020202020204" pitchFamily="34" charset="0"/>
            </a:rPr>
            <a:t>O.  Total Project Costs</a:t>
          </a:r>
          <a:r>
            <a:rPr lang="en-US" sz="1050" b="0" baseline="0">
              <a:solidFill>
                <a:sysClr val="windowText" lastClr="000000"/>
              </a:solidFill>
              <a:latin typeface="Arial" panose="020B0604020202020204" pitchFamily="34" charset="0"/>
              <a:cs typeface="Arial" panose="020B0604020202020204" pitchFamily="34" charset="0"/>
            </a:rPr>
            <a:t>--total cost of project (direct costs + F&amp;A). for year indicated on tab.  </a:t>
          </a:r>
          <a:r>
            <a:rPr lang="en-US" sz="1050" b="0" baseline="0">
              <a:solidFill>
                <a:srgbClr val="FF0000"/>
              </a:solidFill>
              <a:latin typeface="Arial" panose="020B0604020202020204" pitchFamily="34" charset="0"/>
              <a:cs typeface="Arial" panose="020B0604020202020204" pitchFamily="34" charset="0"/>
            </a:rPr>
            <a:t>Cell automatically calculates and will not allow data entry.</a:t>
          </a:r>
        </a:p>
        <a:p>
          <a:endParaRPr lang="en-US" sz="1050" b="1" baseline="0">
            <a:solidFill>
              <a:sysClr val="windowText" lastClr="00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Subcontract Details</a:t>
          </a:r>
          <a:r>
            <a:rPr lang="en-US" sz="1050" b="0" baseline="0">
              <a:solidFill>
                <a:sysClr val="windowText" lastClr="000000"/>
              </a:solidFill>
              <a:latin typeface="Arial" panose="020B0604020202020204" pitchFamily="34" charset="0"/>
              <a:cs typeface="Arial" panose="020B0604020202020204" pitchFamily="34" charset="0"/>
            </a:rPr>
            <a:t>--Vendor names automatically populate from Year 1.  Enter the Amount for each subcontract to be utilized in Year 2.  Subcontracts not utilized in Year 2 should  have a zero dollar amount entered..  </a:t>
          </a:r>
          <a:r>
            <a:rPr lang="en-US" sz="1050" b="0" baseline="0">
              <a:solidFill>
                <a:srgbClr val="FF0000"/>
              </a:solidFill>
              <a:latin typeface="Arial" panose="020B0604020202020204" pitchFamily="34" charset="0"/>
              <a:cs typeface="Arial" panose="020B0604020202020204" pitchFamily="34" charset="0"/>
            </a:rPr>
            <a:t>The MTDC of each contract will automatically calculate</a:t>
          </a:r>
          <a:r>
            <a:rPr lang="en-US" sz="1050" b="0" baseline="0">
              <a:solidFill>
                <a:sysClr val="windowText" lastClr="000000"/>
              </a:solidFill>
              <a:latin typeface="Arial" panose="020B0604020202020204" pitchFamily="34" charset="0"/>
              <a:cs typeface="Arial" panose="020B0604020202020204" pitchFamily="34" charset="0"/>
            </a:rPr>
            <a:t>.</a:t>
          </a:r>
          <a:endParaRPr lang="en-US" sz="1050" b="1" baseline="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0</xdr:col>
      <xdr:colOff>485775</xdr:colOff>
      <xdr:row>19</xdr:row>
      <xdr:rowOff>142875</xdr:rowOff>
    </xdr:from>
    <xdr:ext cx="266700" cy="266700"/>
    <xdr:pic>
      <xdr:nvPicPr>
        <xdr:cNvPr id="2" name="Picture 1" descr="BD21298_">
          <a:extLst>
            <a:ext uri="{FF2B5EF4-FFF2-40B4-BE49-F238E27FC236}">
              <a16:creationId xmlns=""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9610725"/>
          <a:ext cx="266700" cy="2667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0</xdr:col>
      <xdr:colOff>66675</xdr:colOff>
      <xdr:row>9</xdr:row>
      <xdr:rowOff>238125</xdr:rowOff>
    </xdr:from>
    <xdr:ext cx="219076" cy="219076"/>
    <xdr:pic>
      <xdr:nvPicPr>
        <xdr:cNvPr id="3" name="Picture 2" descr="BD21298_">
          <a:extLst>
            <a:ext uri="{FF2B5EF4-FFF2-40B4-BE49-F238E27FC236}">
              <a16:creationId xmlns=""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4124325"/>
          <a:ext cx="219076" cy="219076"/>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3</xdr:col>
      <xdr:colOff>85725</xdr:colOff>
      <xdr:row>9</xdr:row>
      <xdr:rowOff>228600</xdr:rowOff>
    </xdr:from>
    <xdr:ext cx="219074" cy="219074"/>
    <xdr:pic>
      <xdr:nvPicPr>
        <xdr:cNvPr id="4" name="Picture 3" descr="BD21298_">
          <a:extLst>
            <a:ext uri="{FF2B5EF4-FFF2-40B4-BE49-F238E27FC236}">
              <a16:creationId xmlns=""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67025" y="4114800"/>
          <a:ext cx="219074" cy="21907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stores/Desktop/ECAS_Budget%20Tempate_P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1"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1"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249977111117893"/>
  </sheetPr>
  <dimension ref="A1:V95"/>
  <sheetViews>
    <sheetView showZeros="0" tabSelected="1" zoomScale="125" zoomScaleNormal="125" zoomScalePageLayoutView="125" workbookViewId="0">
      <selection activeCell="B5" sqref="B5:L5"/>
    </sheetView>
  </sheetViews>
  <sheetFormatPr defaultColWidth="9.140625" defaultRowHeight="14.25"/>
  <cols>
    <col min="1" max="1" width="28.7109375" style="5" customWidth="1"/>
    <col min="2" max="2" width="17.140625" style="5" customWidth="1"/>
    <col min="3" max="3" width="14.7109375" style="5" customWidth="1"/>
    <col min="4" max="4" width="13.28515625" style="5" customWidth="1"/>
    <col min="5" max="5" width="15.5703125" style="5" customWidth="1"/>
    <col min="6" max="6" width="14.140625" style="5" customWidth="1"/>
    <col min="7" max="7" width="13" style="5" customWidth="1"/>
    <col min="8" max="8" width="6.42578125" style="5" customWidth="1"/>
    <col min="9" max="9" width="10.85546875" style="5" bestFit="1" customWidth="1"/>
    <col min="10" max="10" width="10.28515625" style="5" customWidth="1"/>
    <col min="11" max="11" width="9.140625" style="5"/>
    <col min="12" max="12" width="5.28515625" style="5" customWidth="1"/>
    <col min="13" max="13" width="4.5703125" style="1" customWidth="1"/>
    <col min="14" max="16384" width="9.140625" style="1"/>
  </cols>
  <sheetData>
    <row r="1" spans="1:20" ht="13.5" customHeight="1">
      <c r="A1" s="471" t="s">
        <v>147</v>
      </c>
      <c r="B1" s="472"/>
      <c r="C1" s="472"/>
      <c r="D1" s="472"/>
      <c r="E1" s="472"/>
      <c r="F1" s="472"/>
      <c r="G1" s="472"/>
      <c r="H1" s="472"/>
      <c r="I1" s="472"/>
      <c r="J1" s="472"/>
      <c r="K1" s="472"/>
      <c r="L1" s="473"/>
      <c r="N1" s="458" t="s">
        <v>54</v>
      </c>
      <c r="O1" s="459"/>
      <c r="P1" s="459"/>
      <c r="Q1" s="459"/>
      <c r="R1" s="459"/>
      <c r="S1" s="459"/>
      <c r="T1" s="460"/>
    </row>
    <row r="2" spans="1:20" ht="13.5" customHeight="1">
      <c r="A2" s="474"/>
      <c r="B2" s="475"/>
      <c r="C2" s="475"/>
      <c r="D2" s="475"/>
      <c r="E2" s="475"/>
      <c r="F2" s="475"/>
      <c r="G2" s="475"/>
      <c r="H2" s="475"/>
      <c r="I2" s="475"/>
      <c r="J2" s="475"/>
      <c r="K2" s="475"/>
      <c r="L2" s="476"/>
      <c r="M2" s="2"/>
      <c r="N2" s="461"/>
      <c r="O2" s="462"/>
      <c r="P2" s="462"/>
      <c r="Q2" s="462"/>
      <c r="R2" s="462"/>
      <c r="S2" s="462"/>
      <c r="T2" s="463"/>
    </row>
    <row r="3" spans="1:20" ht="13.5" customHeight="1" thickBot="1">
      <c r="A3" s="477"/>
      <c r="B3" s="478"/>
      <c r="C3" s="478"/>
      <c r="D3" s="478"/>
      <c r="E3" s="478"/>
      <c r="F3" s="478"/>
      <c r="G3" s="478"/>
      <c r="H3" s="478"/>
      <c r="I3" s="478"/>
      <c r="J3" s="478"/>
      <c r="K3" s="478"/>
      <c r="L3" s="479"/>
      <c r="M3" s="2"/>
      <c r="N3" s="464"/>
      <c r="O3" s="465"/>
      <c r="P3" s="465"/>
      <c r="Q3" s="465"/>
      <c r="R3" s="465"/>
      <c r="S3" s="465"/>
      <c r="T3" s="466"/>
    </row>
    <row r="4" spans="1:20">
      <c r="A4" s="221"/>
      <c r="B4" s="6"/>
      <c r="C4" s="6"/>
      <c r="D4" s="6"/>
      <c r="E4" s="6"/>
      <c r="F4" s="6"/>
      <c r="G4" s="6"/>
      <c r="H4" s="6"/>
      <c r="I4" s="6"/>
      <c r="J4" s="6"/>
      <c r="K4" s="6"/>
      <c r="L4" s="90"/>
    </row>
    <row r="5" spans="1:20" ht="15">
      <c r="A5" s="185" t="s">
        <v>1</v>
      </c>
      <c r="B5" s="469"/>
      <c r="C5" s="469"/>
      <c r="D5" s="469"/>
      <c r="E5" s="469"/>
      <c r="F5" s="469"/>
      <c r="G5" s="469"/>
      <c r="H5" s="469"/>
      <c r="I5" s="469"/>
      <c r="J5" s="469"/>
      <c r="K5" s="469"/>
      <c r="L5" s="470"/>
      <c r="M5" s="3"/>
    </row>
    <row r="6" spans="1:20">
      <c r="A6" s="221"/>
      <c r="B6" s="6"/>
      <c r="C6" s="6"/>
      <c r="D6" s="6"/>
      <c r="E6" s="6"/>
      <c r="F6" s="6"/>
      <c r="G6" s="6"/>
      <c r="H6" s="6"/>
      <c r="I6" s="6"/>
      <c r="J6" s="6"/>
      <c r="K6" s="6"/>
      <c r="L6" s="90"/>
    </row>
    <row r="7" spans="1:20" ht="15">
      <c r="A7" s="89" t="s">
        <v>77</v>
      </c>
      <c r="B7" s="6"/>
      <c r="C7" s="468"/>
      <c r="D7" s="468"/>
      <c r="E7" s="468"/>
      <c r="F7" s="468"/>
      <c r="G7" s="468"/>
      <c r="H7" s="468" t="s">
        <v>79</v>
      </c>
      <c r="I7" s="468"/>
      <c r="J7" s="468"/>
      <c r="K7" s="467">
        <f>IF(H7="Dean's Office","110430400", IF(H7="Biology", "110450400", IF(H7="Chemistry","110470400",IF(H7="English","110490400",IF(H7="World Languages (WLLI)","110520400", IF(H7="Geology &amp; Geography","110530400",IF(H7="History", "110540400",IF(H7="Mathematics", "110570400",IF(H7="Philosophy", "110580400",IF(H7="Physics &amp; Astronomy","110590400",IF(H7="Public Affairs", "110600400",IF(H7="Political Science", "110610400", IF(H7="Psychology", "110620400",IF(H7="Public Administration", "110630400",IF(H7="Sociology &amp; Anthropology", "110650400",IF(H7="Communication Studies", "110670400",IF(H7="Statistics","110680400",IF(H7="Women's Studies", "110690400",IF(H7="Native American Studies", "110710400",IF(H7="Cultural Resource Management", "110720400",IF(H7="Multidisciplinary Studies", "110730400",IF(H7="Leadership Studies", "110740400",IF(H7="Social Work", "110770400",IF(H7="WVU Press", "115100400",IF(H7="Forensics", "255010400",)))))))))))))))))))))))))</f>
        <v>0</v>
      </c>
      <c r="L7" s="467"/>
      <c r="M7" s="4"/>
    </row>
    <row r="8" spans="1:20" ht="15">
      <c r="A8" s="89"/>
      <c r="B8" s="6"/>
      <c r="C8" s="468"/>
      <c r="D8" s="468"/>
      <c r="E8" s="468"/>
      <c r="F8" s="468"/>
      <c r="G8" s="468"/>
      <c r="H8" s="468"/>
      <c r="I8" s="468"/>
      <c r="J8" s="468"/>
      <c r="K8" s="467">
        <f>IF(H8="Dean's Office","110430400", IF(H8="Biology", "110450400", IF(H8="Chemistry","110470400",IF(H8="English","110490400",IF(H8="World Languages (WLLI)","110520400", IF(H8="Geology &amp; Geography","110530400",IF(H8="History", "110540400",IF(H8="Mathematics", "110570400",IF(H8="Philosophy", "110580400",IF(H8="Physics &amp; Astronomy","110590400",IF(H8="Public Affairs", "110600400",IF(H8="Political Science", "110610400", IF(H8="Psychology", "110620400",IF(H8="Public Administration", "110630400",IF(H8="Sociology &amp; Anthropology", "110650400",IF(H8="Communication Studies", "110670400",IF(H8="Statistics","110680400",IF(H8="Women's Studies", "110690400",IF(H8="Native American Studies", "110710400",IF(H8="Cultural Resource Management", "110720400",IF(H8="Multidisciplinary Studies", "110730400",IF(H8="Leadership Studies", "110740400",IF(H8="Social Work", "110770400",IF(H8="WVU Press", "115100400",IF(H8="Forensics", "255010400",)))))))))))))))))))))))))</f>
        <v>0</v>
      </c>
      <c r="L8" s="467"/>
      <c r="M8" s="4"/>
    </row>
    <row r="9" spans="1:20" ht="15">
      <c r="A9" s="89"/>
      <c r="B9" s="6"/>
      <c r="C9" s="468"/>
      <c r="D9" s="468"/>
      <c r="E9" s="468"/>
      <c r="F9" s="468"/>
      <c r="G9" s="468"/>
      <c r="H9" s="468"/>
      <c r="I9" s="468"/>
      <c r="J9" s="468"/>
      <c r="K9" s="467">
        <f>IF(H9="Dean's Office","110430400", IF(H9="Biology", "110450400", IF(H9="Chemistry","110470400",IF(H9="English","110490400",IF(H9="World Languages (WLLI)","110520400", IF(H9="Geology &amp; Geography","110530400",IF(H9="History", "110540400",IF(H9="Mathematics", "110570400",IF(H9="Philosophy", "110580400",IF(H9="Physics &amp; Astronomy","110590400",IF(H9="Public Affairs", "110600400",IF(H9="Political Science", "110610400", IF(H9="Psychology", "110620400",IF(H9="Public Administration", "110630400",IF(H9="Sociology &amp; Anthropology", "110650400",IF(H9="Communication Studies", "110670400",IF(H9="Statistics","110680400",IF(H9="Women's Studies", "110690400",IF(H9="Native American Studies", "110710400",IF(H9="Cultural Resource Management", "110720400",IF(H9="Multidisciplinary Studies", "110730400",IF(H9="Leadership Studies", "110740400",IF(H9="Social Work", "110770400",IF(H9="WVU Press", "115100400",IF(H9="Forensics", "255010400",)))))))))))))))))))))))))</f>
        <v>0</v>
      </c>
      <c r="L9" s="467"/>
      <c r="M9" s="4"/>
    </row>
    <row r="10" spans="1:20" ht="15">
      <c r="A10" s="89"/>
      <c r="B10" s="6"/>
      <c r="C10" s="6"/>
      <c r="D10" s="6"/>
      <c r="E10" s="6"/>
      <c r="F10" s="6"/>
      <c r="G10" s="6"/>
      <c r="H10" s="6"/>
      <c r="I10" s="6"/>
      <c r="J10" s="6"/>
      <c r="K10" s="6"/>
      <c r="L10" s="90"/>
      <c r="M10" s="4"/>
    </row>
    <row r="11" spans="1:20">
      <c r="A11" s="221"/>
      <c r="B11" s="6"/>
      <c r="C11" s="6"/>
      <c r="D11" s="6"/>
      <c r="E11" s="6"/>
      <c r="F11" s="6"/>
      <c r="G11" s="6"/>
      <c r="H11" s="6"/>
      <c r="I11" s="6"/>
      <c r="J11" s="6"/>
      <c r="K11" s="6"/>
      <c r="L11" s="90"/>
    </row>
    <row r="12" spans="1:20">
      <c r="A12" s="225" t="s">
        <v>43</v>
      </c>
      <c r="B12" s="223" t="s">
        <v>78</v>
      </c>
      <c r="C12" s="451" t="s">
        <v>45</v>
      </c>
      <c r="D12" s="451"/>
      <c r="E12" s="451"/>
      <c r="F12" s="451"/>
      <c r="G12" s="223" t="s">
        <v>78</v>
      </c>
      <c r="H12" s="219"/>
      <c r="I12" s="219" t="s">
        <v>48</v>
      </c>
      <c r="J12" s="449" t="s">
        <v>78</v>
      </c>
      <c r="K12" s="449"/>
      <c r="L12" s="90"/>
    </row>
    <row r="13" spans="1:20">
      <c r="A13" s="225" t="s">
        <v>44</v>
      </c>
      <c r="B13" s="223" t="s">
        <v>78</v>
      </c>
      <c r="C13" s="425" t="s">
        <v>39</v>
      </c>
      <c r="D13" s="425"/>
      <c r="E13" s="425"/>
      <c r="F13" s="425"/>
      <c r="G13" s="43"/>
      <c r="H13" s="219"/>
      <c r="I13" s="219" t="s">
        <v>40</v>
      </c>
      <c r="J13" s="450"/>
      <c r="K13" s="450"/>
      <c r="L13" s="90"/>
    </row>
    <row r="14" spans="1:20">
      <c r="A14" s="221"/>
      <c r="B14" s="6"/>
      <c r="C14" s="428"/>
      <c r="D14" s="428"/>
      <c r="E14" s="428"/>
      <c r="F14" s="428"/>
      <c r="G14" s="428"/>
      <c r="H14" s="219"/>
      <c r="I14" s="425"/>
      <c r="J14" s="425"/>
      <c r="K14" s="8"/>
      <c r="L14" s="90"/>
    </row>
    <row r="15" spans="1:20">
      <c r="A15" s="225" t="s">
        <v>92</v>
      </c>
      <c r="B15" s="62" t="s">
        <v>78</v>
      </c>
      <c r="C15" s="6"/>
      <c r="D15" s="6"/>
      <c r="E15" s="6"/>
      <c r="F15" s="6"/>
      <c r="G15" s="6"/>
      <c r="H15" s="6"/>
      <c r="I15" s="6"/>
      <c r="J15" s="6"/>
      <c r="K15" s="6"/>
      <c r="L15" s="90"/>
      <c r="M15" s="4"/>
    </row>
    <row r="16" spans="1:20">
      <c r="A16" s="225" t="s">
        <v>93</v>
      </c>
      <c r="B16" s="7"/>
      <c r="C16" s="219" t="s">
        <v>49</v>
      </c>
      <c r="D16" s="182">
        <f>IF(G79+I79+K79 &lt;&gt; 0,(I79+K79)/(G79+I79+K79),0)</f>
        <v>0</v>
      </c>
      <c r="E16" s="50"/>
      <c r="F16" s="50"/>
      <c r="G16" s="6"/>
      <c r="H16" s="6"/>
      <c r="I16" s="6"/>
      <c r="J16" s="6"/>
      <c r="K16" s="6"/>
      <c r="L16" s="90"/>
    </row>
    <row r="17" spans="1:12">
      <c r="A17" s="225" t="s">
        <v>42</v>
      </c>
      <c r="B17" s="9"/>
      <c r="C17" s="219" t="s">
        <v>50</v>
      </c>
      <c r="D17" s="183">
        <f>I79+K79</f>
        <v>0</v>
      </c>
      <c r="E17" s="219"/>
      <c r="F17" s="219"/>
      <c r="G17" s="6"/>
      <c r="H17" s="6"/>
      <c r="I17" s="6"/>
      <c r="J17" s="6"/>
      <c r="K17" s="6"/>
      <c r="L17" s="90"/>
    </row>
    <row r="18" spans="1:12">
      <c r="A18" s="188"/>
      <c r="B18" s="189"/>
      <c r="C18" s="86"/>
      <c r="D18" s="86"/>
      <c r="E18" s="86"/>
      <c r="F18" s="86"/>
      <c r="G18" s="86"/>
      <c r="H18" s="86"/>
      <c r="I18" s="86"/>
      <c r="J18" s="86"/>
      <c r="K18" s="86"/>
      <c r="L18" s="91"/>
    </row>
    <row r="19" spans="1:12">
      <c r="A19" s="23"/>
      <c r="B19" s="24"/>
      <c r="C19" s="24"/>
      <c r="D19" s="24"/>
      <c r="E19" s="24"/>
      <c r="F19" s="24"/>
      <c r="G19" s="24"/>
      <c r="H19" s="24"/>
      <c r="I19" s="24"/>
      <c r="J19" s="24"/>
      <c r="K19" s="24"/>
      <c r="L19" s="59"/>
    </row>
    <row r="20" spans="1:12" ht="17.25" customHeight="1">
      <c r="A20" s="23"/>
      <c r="B20" s="24"/>
      <c r="C20" s="24"/>
      <c r="D20" s="24"/>
      <c r="E20" s="24"/>
      <c r="F20" s="24"/>
      <c r="G20" s="427" t="s">
        <v>2</v>
      </c>
      <c r="H20" s="427"/>
      <c r="I20" s="427" t="s">
        <v>4</v>
      </c>
      <c r="J20" s="427"/>
      <c r="K20" s="427" t="s">
        <v>0</v>
      </c>
      <c r="L20" s="427"/>
    </row>
    <row r="21" spans="1:12" ht="28.5" customHeight="1">
      <c r="A21" s="361" t="s">
        <v>6</v>
      </c>
      <c r="B21" s="456" t="s">
        <v>109</v>
      </c>
      <c r="C21" s="363"/>
      <c r="D21" s="364"/>
      <c r="E21" s="366"/>
      <c r="F21" s="366"/>
      <c r="G21" s="39"/>
      <c r="H21" s="10"/>
      <c r="I21" s="426"/>
      <c r="J21" s="426"/>
      <c r="K21" s="426"/>
      <c r="L21" s="431"/>
    </row>
    <row r="22" spans="1:12" ht="31.35" customHeight="1">
      <c r="A22" s="359" t="s">
        <v>32</v>
      </c>
      <c r="B22" s="456"/>
      <c r="C22" s="362" t="s">
        <v>7</v>
      </c>
      <c r="D22" s="365" t="s">
        <v>95</v>
      </c>
      <c r="E22" s="367" t="s">
        <v>94</v>
      </c>
      <c r="F22" s="367" t="s">
        <v>96</v>
      </c>
      <c r="G22" s="40"/>
      <c r="H22" s="11"/>
      <c r="I22" s="11"/>
      <c r="J22" s="11"/>
      <c r="K22" s="11"/>
      <c r="L22" s="12"/>
    </row>
    <row r="23" spans="1:12">
      <c r="A23" s="306"/>
      <c r="B23" s="307"/>
      <c r="C23" s="13"/>
      <c r="D23" s="290">
        <f>'Salary Adjustment'!B17</f>
        <v>0</v>
      </c>
      <c r="E23" s="84"/>
      <c r="F23" s="350"/>
      <c r="G23" s="429">
        <f t="shared" ref="G23:G30" si="0">IF(F23&gt;E23,"months requested cannot exceed term",IF(OR(D23="",E23=""),0,(D23/E23)*F23))</f>
        <v>0</v>
      </c>
      <c r="H23" s="430"/>
      <c r="I23" s="423"/>
      <c r="J23" s="418"/>
      <c r="K23" s="423"/>
      <c r="L23" s="418"/>
    </row>
    <row r="24" spans="1:12">
      <c r="A24" s="105"/>
      <c r="B24" s="226"/>
      <c r="C24" s="7"/>
      <c r="D24" s="291">
        <f>'Salary Adjustment'!B33</f>
        <v>0</v>
      </c>
      <c r="E24" s="85"/>
      <c r="F24" s="351"/>
      <c r="G24" s="429">
        <f t="shared" si="0"/>
        <v>0</v>
      </c>
      <c r="H24" s="430"/>
      <c r="I24" s="423"/>
      <c r="J24" s="418"/>
      <c r="K24" s="423"/>
      <c r="L24" s="418"/>
    </row>
    <row r="25" spans="1:12">
      <c r="A25" s="105"/>
      <c r="B25" s="226"/>
      <c r="C25" s="7"/>
      <c r="D25" s="291">
        <f>'Salary Adjustment'!B50</f>
        <v>0</v>
      </c>
      <c r="E25" s="85"/>
      <c r="F25" s="351"/>
      <c r="G25" s="429">
        <f t="shared" si="0"/>
        <v>0</v>
      </c>
      <c r="H25" s="430"/>
      <c r="I25" s="423"/>
      <c r="J25" s="418"/>
      <c r="K25" s="423"/>
      <c r="L25" s="418"/>
    </row>
    <row r="26" spans="1:12">
      <c r="A26" s="105"/>
      <c r="B26" s="226"/>
      <c r="C26" s="7"/>
      <c r="D26" s="83"/>
      <c r="E26" s="85"/>
      <c r="F26" s="351"/>
      <c r="G26" s="429">
        <f t="shared" si="0"/>
        <v>0</v>
      </c>
      <c r="H26" s="430"/>
      <c r="I26" s="423"/>
      <c r="J26" s="418"/>
      <c r="K26" s="423"/>
      <c r="L26" s="418"/>
    </row>
    <row r="27" spans="1:12">
      <c r="A27" s="105"/>
      <c r="B27" s="226"/>
      <c r="C27" s="7"/>
      <c r="D27" s="83"/>
      <c r="E27" s="85"/>
      <c r="F27" s="351"/>
      <c r="G27" s="429">
        <f t="shared" si="0"/>
        <v>0</v>
      </c>
      <c r="H27" s="430"/>
      <c r="I27" s="423"/>
      <c r="J27" s="418"/>
      <c r="K27" s="423"/>
      <c r="L27" s="418"/>
    </row>
    <row r="28" spans="1:12">
      <c r="A28" s="105"/>
      <c r="B28" s="226"/>
      <c r="C28" s="7"/>
      <c r="D28" s="83"/>
      <c r="E28" s="85"/>
      <c r="F28" s="351"/>
      <c r="G28" s="429">
        <f t="shared" si="0"/>
        <v>0</v>
      </c>
      <c r="H28" s="430"/>
      <c r="I28" s="423"/>
      <c r="J28" s="418"/>
      <c r="K28" s="423"/>
      <c r="L28" s="418"/>
    </row>
    <row r="29" spans="1:12">
      <c r="A29" s="105"/>
      <c r="B29" s="226"/>
      <c r="C29" s="7"/>
      <c r="D29" s="83"/>
      <c r="E29" s="85"/>
      <c r="F29" s="351"/>
      <c r="G29" s="429">
        <f t="shared" si="0"/>
        <v>0</v>
      </c>
      <c r="H29" s="430"/>
      <c r="I29" s="423"/>
      <c r="J29" s="418"/>
      <c r="K29" s="423"/>
      <c r="L29" s="418"/>
    </row>
    <row r="30" spans="1:12">
      <c r="A30" s="105"/>
      <c r="B30" s="226"/>
      <c r="C30" s="7"/>
      <c r="D30" s="83"/>
      <c r="E30" s="85"/>
      <c r="F30" s="351"/>
      <c r="G30" s="441">
        <f t="shared" si="0"/>
        <v>0</v>
      </c>
      <c r="H30" s="442"/>
      <c r="I30" s="436"/>
      <c r="J30" s="437"/>
      <c r="K30" s="436"/>
      <c r="L30" s="437"/>
    </row>
    <row r="31" spans="1:12" ht="34.700000000000003" customHeight="1">
      <c r="A31" s="359" t="s">
        <v>160</v>
      </c>
      <c r="B31" s="373" t="s">
        <v>109</v>
      </c>
      <c r="C31" s="362" t="s">
        <v>7</v>
      </c>
      <c r="D31" s="369" t="s">
        <v>95</v>
      </c>
      <c r="E31" s="371" t="s">
        <v>94</v>
      </c>
      <c r="F31" s="372" t="s">
        <v>96</v>
      </c>
      <c r="G31" s="488"/>
      <c r="H31" s="448"/>
      <c r="I31" s="321"/>
      <c r="J31" s="321"/>
      <c r="K31" s="321"/>
      <c r="L31" s="322"/>
    </row>
    <row r="32" spans="1:12">
      <c r="A32" s="105"/>
      <c r="B32" s="226"/>
      <c r="C32" s="7"/>
      <c r="D32" s="83"/>
      <c r="E32" s="85"/>
      <c r="F32" s="351"/>
      <c r="G32" s="486">
        <f t="shared" ref="G32:G39" si="1">IF(F32&gt;E32,"months requested cannot exceed term",IF(OR(D32="",E32=""),0,(D32/E32)*F32))</f>
        <v>0</v>
      </c>
      <c r="H32" s="487"/>
      <c r="I32" s="423"/>
      <c r="J32" s="417"/>
      <c r="K32" s="423"/>
      <c r="L32" s="418"/>
    </row>
    <row r="33" spans="1:12">
      <c r="A33" s="105"/>
      <c r="B33" s="226"/>
      <c r="C33" s="7"/>
      <c r="D33" s="83"/>
      <c r="E33" s="85"/>
      <c r="F33" s="351"/>
      <c r="G33" s="486">
        <f t="shared" ref="G33" si="2">IF(F33&gt;E33,"months requested cannot exceed term",IF(OR(D33="",E33=""),0,(D33/E33)*F33))</f>
        <v>0</v>
      </c>
      <c r="H33" s="487"/>
      <c r="I33" s="295"/>
      <c r="J33" s="297"/>
      <c r="K33" s="295"/>
      <c r="L33" s="296"/>
    </row>
    <row r="34" spans="1:12">
      <c r="A34" s="105"/>
      <c r="B34" s="226"/>
      <c r="C34" s="7"/>
      <c r="D34" s="83"/>
      <c r="E34" s="85"/>
      <c r="F34" s="351"/>
      <c r="G34" s="429">
        <f t="shared" si="1"/>
        <v>0</v>
      </c>
      <c r="H34" s="430"/>
      <c r="I34" s="423"/>
      <c r="J34" s="417"/>
      <c r="K34" s="423"/>
      <c r="L34" s="418"/>
    </row>
    <row r="35" spans="1:12">
      <c r="A35" s="105"/>
      <c r="B35" s="226"/>
      <c r="C35" s="7"/>
      <c r="D35" s="83"/>
      <c r="E35" s="85"/>
      <c r="F35" s="351"/>
      <c r="G35" s="429">
        <f t="shared" si="1"/>
        <v>0</v>
      </c>
      <c r="H35" s="430"/>
      <c r="I35" s="423"/>
      <c r="J35" s="417"/>
      <c r="K35" s="423"/>
      <c r="L35" s="418"/>
    </row>
    <row r="36" spans="1:12">
      <c r="A36" s="105"/>
      <c r="B36" s="226"/>
      <c r="C36" s="7"/>
      <c r="D36" s="83"/>
      <c r="E36" s="85"/>
      <c r="F36" s="351"/>
      <c r="G36" s="429">
        <f t="shared" si="1"/>
        <v>0</v>
      </c>
      <c r="H36" s="430"/>
      <c r="I36" s="423"/>
      <c r="J36" s="417"/>
      <c r="K36" s="423"/>
      <c r="L36" s="418"/>
    </row>
    <row r="37" spans="1:12">
      <c r="A37" s="105"/>
      <c r="B37" s="226"/>
      <c r="C37" s="7"/>
      <c r="D37" s="83"/>
      <c r="E37" s="85"/>
      <c r="F37" s="351"/>
      <c r="G37" s="429">
        <f t="shared" si="1"/>
        <v>0</v>
      </c>
      <c r="H37" s="430"/>
      <c r="I37" s="423"/>
      <c r="J37" s="417"/>
      <c r="K37" s="423"/>
      <c r="L37" s="418"/>
    </row>
    <row r="38" spans="1:12">
      <c r="A38" s="105"/>
      <c r="B38" s="226"/>
      <c r="C38" s="7"/>
      <c r="D38" s="83"/>
      <c r="E38" s="85"/>
      <c r="F38" s="351"/>
      <c r="G38" s="429">
        <f t="shared" si="1"/>
        <v>0</v>
      </c>
      <c r="H38" s="430"/>
      <c r="I38" s="423"/>
      <c r="J38" s="417"/>
      <c r="K38" s="423"/>
      <c r="L38" s="418"/>
    </row>
    <row r="39" spans="1:12">
      <c r="A39" s="332"/>
      <c r="B39" s="333"/>
      <c r="C39" s="308"/>
      <c r="D39" s="309"/>
      <c r="E39" s="310"/>
      <c r="F39" s="352"/>
      <c r="G39" s="441">
        <f t="shared" si="1"/>
        <v>0</v>
      </c>
      <c r="H39" s="442"/>
      <c r="I39" s="423"/>
      <c r="J39" s="417"/>
      <c r="K39" s="423"/>
      <c r="L39" s="418"/>
    </row>
    <row r="40" spans="1:12" ht="29.1" customHeight="1">
      <c r="A40" s="454"/>
      <c r="B40" s="455"/>
      <c r="C40" s="368" t="s">
        <v>12</v>
      </c>
      <c r="D40" s="369" t="s">
        <v>95</v>
      </c>
      <c r="E40" s="371" t="s">
        <v>94</v>
      </c>
      <c r="F40" s="372" t="s">
        <v>96</v>
      </c>
      <c r="G40" s="315"/>
      <c r="H40" s="315"/>
      <c r="I40" s="315"/>
      <c r="J40" s="315"/>
      <c r="K40" s="315"/>
      <c r="L40" s="316"/>
    </row>
    <row r="41" spans="1:12" ht="17.45" customHeight="1">
      <c r="A41" s="443" t="s">
        <v>9</v>
      </c>
      <c r="B41" s="444"/>
      <c r="C41" s="317"/>
      <c r="D41" s="317"/>
      <c r="E41" s="370"/>
      <c r="F41" s="319"/>
      <c r="G41" s="448"/>
      <c r="H41" s="448"/>
      <c r="I41" s="434"/>
      <c r="J41" s="434"/>
      <c r="K41" s="320"/>
      <c r="L41" s="304"/>
    </row>
    <row r="42" spans="1:12" ht="21.6" customHeight="1">
      <c r="A42" s="480" t="s">
        <v>154</v>
      </c>
      <c r="B42" s="481"/>
      <c r="C42" s="298"/>
      <c r="D42" s="328"/>
      <c r="E42" s="313"/>
      <c r="F42" s="353"/>
      <c r="G42" s="486">
        <f t="shared" ref="G42:G45" si="3">IF(F42&gt;E42,"months requested cannot exceed term",IF(OR(D42="",E42=""),0,(D42/E42)*F42)*C42)</f>
        <v>0</v>
      </c>
      <c r="H42" s="487"/>
      <c r="I42" s="438"/>
      <c r="J42" s="439"/>
      <c r="K42" s="438"/>
      <c r="L42" s="439"/>
    </row>
    <row r="43" spans="1:12">
      <c r="A43" s="482" t="s">
        <v>155</v>
      </c>
      <c r="B43" s="483"/>
      <c r="C43" s="298"/>
      <c r="D43" s="329"/>
      <c r="E43" s="93"/>
      <c r="F43" s="354"/>
      <c r="G43" s="429">
        <f t="shared" si="3"/>
        <v>0</v>
      </c>
      <c r="H43" s="430"/>
      <c r="I43" s="423"/>
      <c r="J43" s="418"/>
      <c r="K43" s="423"/>
      <c r="L43" s="418"/>
    </row>
    <row r="44" spans="1:12">
      <c r="A44" s="482" t="s">
        <v>156</v>
      </c>
      <c r="B44" s="483"/>
      <c r="C44" s="298"/>
      <c r="D44" s="329"/>
      <c r="E44" s="93"/>
      <c r="F44" s="354"/>
      <c r="G44" s="429">
        <f t="shared" si="3"/>
        <v>0</v>
      </c>
      <c r="H44" s="430"/>
      <c r="I44" s="423"/>
      <c r="J44" s="418"/>
      <c r="K44" s="423"/>
      <c r="L44" s="418"/>
    </row>
    <row r="45" spans="1:12">
      <c r="A45" s="484" t="s">
        <v>157</v>
      </c>
      <c r="B45" s="485"/>
      <c r="C45" s="298"/>
      <c r="D45" s="330"/>
      <c r="E45" s="325"/>
      <c r="F45" s="355"/>
      <c r="G45" s="441">
        <f t="shared" si="3"/>
        <v>0</v>
      </c>
      <c r="H45" s="442"/>
      <c r="I45" s="436"/>
      <c r="J45" s="437"/>
      <c r="K45" s="436"/>
      <c r="L45" s="437"/>
    </row>
    <row r="46" spans="1:12" ht="18.600000000000001" customHeight="1">
      <c r="A46" s="443" t="s">
        <v>10</v>
      </c>
      <c r="B46" s="444"/>
      <c r="C46" s="314"/>
      <c r="D46" s="326"/>
      <c r="E46" s="318"/>
      <c r="F46" s="319"/>
      <c r="G46" s="448"/>
      <c r="H46" s="448"/>
      <c r="I46" s="434"/>
      <c r="J46" s="434"/>
      <c r="K46" s="434"/>
      <c r="L46" s="435"/>
    </row>
    <row r="47" spans="1:12">
      <c r="A47" s="480" t="s">
        <v>154</v>
      </c>
      <c r="B47" s="481"/>
      <c r="C47" s="298"/>
      <c r="D47" s="328"/>
      <c r="E47" s="313"/>
      <c r="F47" s="353"/>
      <c r="G47" s="486">
        <f t="shared" ref="G47:G50" si="4">IF(F47&gt;E47,"months requested cannot exceed term",IF(OR(D47="",E47=""),0,(D47/E47)*F47)*C47)</f>
        <v>0</v>
      </c>
      <c r="H47" s="487"/>
      <c r="I47" s="438"/>
      <c r="J47" s="439"/>
      <c r="K47" s="438"/>
      <c r="L47" s="439"/>
    </row>
    <row r="48" spans="1:12">
      <c r="A48" s="482" t="s">
        <v>155</v>
      </c>
      <c r="B48" s="483"/>
      <c r="C48" s="298"/>
      <c r="D48" s="329"/>
      <c r="E48" s="93"/>
      <c r="F48" s="354"/>
      <c r="G48" s="429">
        <f t="shared" si="4"/>
        <v>0</v>
      </c>
      <c r="H48" s="430"/>
      <c r="I48" s="423"/>
      <c r="J48" s="418"/>
      <c r="K48" s="423"/>
      <c r="L48" s="418"/>
    </row>
    <row r="49" spans="1:22">
      <c r="A49" s="482" t="s">
        <v>156</v>
      </c>
      <c r="B49" s="483"/>
      <c r="C49" s="298"/>
      <c r="D49" s="329"/>
      <c r="E49" s="93"/>
      <c r="F49" s="354"/>
      <c r="G49" s="429">
        <f t="shared" si="4"/>
        <v>0</v>
      </c>
      <c r="H49" s="430"/>
      <c r="I49" s="423"/>
      <c r="J49" s="418"/>
      <c r="K49" s="423"/>
      <c r="L49" s="418"/>
    </row>
    <row r="50" spans="1:22">
      <c r="A50" s="484" t="s">
        <v>157</v>
      </c>
      <c r="B50" s="485"/>
      <c r="C50" s="298"/>
      <c r="D50" s="330"/>
      <c r="E50" s="325"/>
      <c r="F50" s="355"/>
      <c r="G50" s="441">
        <f t="shared" si="4"/>
        <v>0</v>
      </c>
      <c r="H50" s="442"/>
      <c r="I50" s="436"/>
      <c r="J50" s="437"/>
      <c r="K50" s="436"/>
      <c r="L50" s="437"/>
    </row>
    <row r="51" spans="1:22" ht="21.6" customHeight="1">
      <c r="A51" s="443" t="s">
        <v>76</v>
      </c>
      <c r="B51" s="444"/>
      <c r="C51" s="314"/>
      <c r="D51" s="326"/>
      <c r="E51" s="318"/>
      <c r="F51" s="319"/>
      <c r="G51" s="448"/>
      <c r="H51" s="448"/>
      <c r="I51" s="434"/>
      <c r="J51" s="434"/>
      <c r="K51" s="434"/>
      <c r="L51" s="435"/>
    </row>
    <row r="52" spans="1:22">
      <c r="A52" s="480" t="s">
        <v>154</v>
      </c>
      <c r="B52" s="481"/>
      <c r="C52" s="298"/>
      <c r="D52" s="328"/>
      <c r="E52" s="313"/>
      <c r="F52" s="353"/>
      <c r="G52" s="486">
        <f t="shared" ref="G52:G55" si="5">IF(F52&gt;E52,"months requested cannot exceed term",IF(OR(D52="",E52=""),0,(D52/E52)*F52)*C52)</f>
        <v>0</v>
      </c>
      <c r="H52" s="487"/>
      <c r="I52" s="438"/>
      <c r="J52" s="439"/>
      <c r="K52" s="438"/>
      <c r="L52" s="439"/>
    </row>
    <row r="53" spans="1:22">
      <c r="A53" s="482" t="s">
        <v>155</v>
      </c>
      <c r="B53" s="483"/>
      <c r="C53" s="298"/>
      <c r="D53" s="329"/>
      <c r="E53" s="93"/>
      <c r="F53" s="354"/>
      <c r="G53" s="429">
        <f t="shared" si="5"/>
        <v>0</v>
      </c>
      <c r="H53" s="430"/>
      <c r="I53" s="423"/>
      <c r="J53" s="418"/>
      <c r="K53" s="423"/>
      <c r="L53" s="418"/>
    </row>
    <row r="54" spans="1:22">
      <c r="A54" s="482" t="s">
        <v>156</v>
      </c>
      <c r="B54" s="483"/>
      <c r="C54" s="298"/>
      <c r="D54" s="329"/>
      <c r="E54" s="93"/>
      <c r="F54" s="354"/>
      <c r="G54" s="429">
        <f t="shared" si="5"/>
        <v>0</v>
      </c>
      <c r="H54" s="430"/>
      <c r="I54" s="423"/>
      <c r="J54" s="418"/>
      <c r="K54" s="423"/>
      <c r="L54" s="418"/>
    </row>
    <row r="55" spans="1:22">
      <c r="A55" s="482" t="s">
        <v>157</v>
      </c>
      <c r="B55" s="483"/>
      <c r="C55" s="298"/>
      <c r="D55" s="330"/>
      <c r="E55" s="325"/>
      <c r="F55" s="355"/>
      <c r="G55" s="429">
        <f t="shared" si="5"/>
        <v>0</v>
      </c>
      <c r="H55" s="430"/>
      <c r="I55" s="423"/>
      <c r="J55" s="418"/>
      <c r="K55" s="423"/>
      <c r="L55" s="418"/>
    </row>
    <row r="56" spans="1:22" ht="15">
      <c r="A56" s="411" t="s">
        <v>13</v>
      </c>
      <c r="B56" s="412"/>
      <c r="C56" s="79"/>
      <c r="D56" s="212"/>
      <c r="E56" s="212"/>
      <c r="F56" s="213"/>
      <c r="G56" s="440">
        <f>SUM(G23:H55)</f>
        <v>0</v>
      </c>
      <c r="H56" s="433"/>
      <c r="I56" s="432">
        <f>SUM(I23:J55)</f>
        <v>0</v>
      </c>
      <c r="J56" s="433"/>
      <c r="K56" s="432">
        <f>SUM(K23:L55)</f>
        <v>0</v>
      </c>
      <c r="L56" s="433"/>
    </row>
    <row r="57" spans="1:22" ht="15">
      <c r="A57" s="411" t="s">
        <v>14</v>
      </c>
      <c r="B57" s="412"/>
      <c r="C57" s="94" t="s">
        <v>15</v>
      </c>
      <c r="D57" s="331"/>
      <c r="E57" s="331"/>
      <c r="F57" s="331"/>
      <c r="G57" s="14"/>
      <c r="H57" s="14"/>
      <c r="I57" s="14"/>
      <c r="J57" s="14"/>
      <c r="K57" s="14"/>
      <c r="L57" s="15"/>
    </row>
    <row r="58" spans="1:22">
      <c r="A58" s="419" t="s">
        <v>8</v>
      </c>
      <c r="B58" s="420"/>
      <c r="C58" s="327">
        <v>0.24</v>
      </c>
      <c r="D58" s="134"/>
      <c r="E58" s="135"/>
      <c r="F58" s="136"/>
      <c r="G58" s="457">
        <f>SUM(G23:H45)*C58</f>
        <v>0</v>
      </c>
      <c r="H58" s="453"/>
      <c r="I58" s="452">
        <f>SUM(I23:J45)*C58</f>
        <v>0</v>
      </c>
      <c r="J58" s="453"/>
      <c r="K58" s="452">
        <f>SUM(K23:L45)*C58</f>
        <v>0</v>
      </c>
      <c r="L58" s="453"/>
    </row>
    <row r="59" spans="1:22">
      <c r="A59" s="419" t="s">
        <v>10</v>
      </c>
      <c r="B59" s="420"/>
      <c r="C59" s="142">
        <v>0.05</v>
      </c>
      <c r="D59" s="134"/>
      <c r="E59" s="135"/>
      <c r="F59" s="136"/>
      <c r="G59" s="413">
        <f>SUM(G47:H50)*C59</f>
        <v>0</v>
      </c>
      <c r="H59" s="414"/>
      <c r="I59" s="424">
        <f>SUM(I47:J50)*C59</f>
        <v>0</v>
      </c>
      <c r="J59" s="414"/>
      <c r="K59" s="424">
        <f>SUM(K47:L50)*C59</f>
        <v>0</v>
      </c>
      <c r="L59" s="414"/>
    </row>
    <row r="60" spans="1:22">
      <c r="A60" s="419" t="s">
        <v>11</v>
      </c>
      <c r="B60" s="420"/>
      <c r="C60" s="142">
        <v>1.4999999999999999E-2</v>
      </c>
      <c r="D60" s="137"/>
      <c r="E60" s="138"/>
      <c r="F60" s="139"/>
      <c r="G60" s="413">
        <f>SUM(G52:H55)*C60</f>
        <v>0</v>
      </c>
      <c r="H60" s="414"/>
      <c r="I60" s="424">
        <f>SUM(I52:J55)*C60</f>
        <v>0</v>
      </c>
      <c r="J60" s="414"/>
      <c r="K60" s="424">
        <f>SUM(K52:L55)*C60</f>
        <v>0</v>
      </c>
      <c r="L60" s="414"/>
    </row>
    <row r="61" spans="1:22" ht="15">
      <c r="A61" s="407" t="s">
        <v>16</v>
      </c>
      <c r="B61" s="408"/>
      <c r="C61" s="445"/>
      <c r="D61" s="221"/>
      <c r="E61" s="6"/>
      <c r="F61" s="90"/>
      <c r="G61" s="413">
        <f>SUM(G56:H60)</f>
        <v>0</v>
      </c>
      <c r="H61" s="414"/>
      <c r="I61" s="424">
        <f>SUM(I56:J60)</f>
        <v>0</v>
      </c>
      <c r="J61" s="414"/>
      <c r="K61" s="424">
        <f>SUM(K56:L60)</f>
        <v>0</v>
      </c>
      <c r="L61" s="414"/>
      <c r="V61" s="4"/>
    </row>
    <row r="62" spans="1:22" ht="15">
      <c r="A62" s="407" t="s">
        <v>17</v>
      </c>
      <c r="B62" s="408"/>
      <c r="C62" s="446"/>
      <c r="D62" s="221"/>
      <c r="E62" s="6"/>
      <c r="F62" s="90"/>
      <c r="G62" s="413">
        <f>SUM(G63:H64)</f>
        <v>0</v>
      </c>
      <c r="H62" s="414"/>
      <c r="I62" s="413">
        <f t="shared" ref="I62" si="6">SUM(I63:J64)</f>
        <v>0</v>
      </c>
      <c r="J62" s="414"/>
      <c r="K62" s="413">
        <f t="shared" ref="K62" si="7">SUM(K63:L64)</f>
        <v>0</v>
      </c>
      <c r="L62" s="414"/>
    </row>
    <row r="63" spans="1:22">
      <c r="A63" s="419" t="s">
        <v>158</v>
      </c>
      <c r="B63" s="420"/>
      <c r="C63" s="446"/>
      <c r="D63" s="301"/>
      <c r="E63" s="6"/>
      <c r="F63" s="90"/>
      <c r="G63" s="423"/>
      <c r="H63" s="418"/>
      <c r="I63" s="423"/>
      <c r="J63" s="418"/>
      <c r="K63" s="423"/>
      <c r="L63" s="418"/>
    </row>
    <row r="64" spans="1:22">
      <c r="A64" s="419" t="s">
        <v>159</v>
      </c>
      <c r="B64" s="420"/>
      <c r="C64" s="446"/>
      <c r="D64" s="301"/>
      <c r="E64" s="6"/>
      <c r="F64" s="90"/>
      <c r="G64" s="423"/>
      <c r="H64" s="418"/>
      <c r="I64" s="423"/>
      <c r="J64" s="418"/>
      <c r="K64" s="423"/>
      <c r="L64" s="418"/>
    </row>
    <row r="65" spans="1:12" ht="15">
      <c r="A65" s="407" t="s">
        <v>18</v>
      </c>
      <c r="B65" s="408"/>
      <c r="C65" s="446"/>
      <c r="D65" s="221"/>
      <c r="E65" s="6"/>
      <c r="F65" s="90"/>
      <c r="G65" s="417"/>
      <c r="H65" s="418"/>
      <c r="I65" s="423"/>
      <c r="J65" s="418"/>
      <c r="K65" s="423"/>
      <c r="L65" s="418"/>
    </row>
    <row r="66" spans="1:12" ht="15">
      <c r="A66" s="407" t="s">
        <v>19</v>
      </c>
      <c r="B66" s="408"/>
      <c r="C66" s="446"/>
      <c r="D66" s="221"/>
      <c r="E66" s="6"/>
      <c r="F66" s="90"/>
      <c r="G66" s="417"/>
      <c r="H66" s="418"/>
      <c r="I66" s="423"/>
      <c r="J66" s="418"/>
      <c r="K66" s="423"/>
      <c r="L66" s="418"/>
    </row>
    <row r="67" spans="1:12" ht="15">
      <c r="A67" s="407" t="s">
        <v>20</v>
      </c>
      <c r="B67" s="408"/>
      <c r="C67" s="446"/>
      <c r="D67" s="221"/>
      <c r="E67" s="6"/>
      <c r="F67" s="90"/>
      <c r="G67" s="17"/>
      <c r="H67" s="17"/>
      <c r="I67" s="17"/>
      <c r="J67" s="17"/>
      <c r="K67" s="17"/>
      <c r="L67" s="18"/>
    </row>
    <row r="68" spans="1:12">
      <c r="A68" s="419" t="s">
        <v>80</v>
      </c>
      <c r="B68" s="420"/>
      <c r="C68" s="446"/>
      <c r="D68" s="221"/>
      <c r="E68" s="6"/>
      <c r="F68" s="90"/>
      <c r="G68" s="413">
        <f>SUM(C84:C90)</f>
        <v>0</v>
      </c>
      <c r="H68" s="414"/>
      <c r="I68" s="423"/>
      <c r="J68" s="418"/>
      <c r="K68" s="423"/>
      <c r="L68" s="418"/>
    </row>
    <row r="69" spans="1:12">
      <c r="A69" s="419" t="s">
        <v>22</v>
      </c>
      <c r="B69" s="420"/>
      <c r="C69" s="446"/>
      <c r="D69" s="221"/>
      <c r="E69" s="6"/>
      <c r="F69" s="90"/>
      <c r="G69" s="417"/>
      <c r="H69" s="418"/>
      <c r="I69" s="423"/>
      <c r="J69" s="418"/>
      <c r="K69" s="423"/>
      <c r="L69" s="418"/>
    </row>
    <row r="70" spans="1:12">
      <c r="A70" s="419" t="s">
        <v>23</v>
      </c>
      <c r="B70" s="420"/>
      <c r="C70" s="446"/>
      <c r="D70" s="221"/>
      <c r="E70" s="6"/>
      <c r="F70" s="90"/>
      <c r="G70" s="417"/>
      <c r="H70" s="418"/>
      <c r="I70" s="423"/>
      <c r="J70" s="418"/>
      <c r="K70" s="423"/>
      <c r="L70" s="418"/>
    </row>
    <row r="71" spans="1:12" ht="15">
      <c r="A71" s="407" t="s">
        <v>161</v>
      </c>
      <c r="B71" s="408"/>
      <c r="C71" s="446"/>
      <c r="D71" s="221"/>
      <c r="E71" s="6"/>
      <c r="F71" s="90"/>
      <c r="G71" s="417"/>
      <c r="H71" s="418"/>
      <c r="I71" s="423"/>
      <c r="J71" s="418"/>
      <c r="K71" s="423"/>
      <c r="L71" s="418"/>
    </row>
    <row r="72" spans="1:12" ht="15">
      <c r="A72" s="407" t="s">
        <v>24</v>
      </c>
      <c r="B72" s="409"/>
      <c r="C72" s="446"/>
      <c r="D72" s="221"/>
      <c r="E72" s="6"/>
      <c r="F72" s="90"/>
      <c r="G72" s="417"/>
      <c r="H72" s="418"/>
      <c r="I72" s="423"/>
      <c r="J72" s="418"/>
      <c r="K72" s="423"/>
      <c r="L72" s="418"/>
    </row>
    <row r="73" spans="1:12" ht="15">
      <c r="A73" s="407" t="s">
        <v>25</v>
      </c>
      <c r="B73" s="408"/>
      <c r="C73" s="446"/>
      <c r="D73" s="221"/>
      <c r="E73" s="6"/>
      <c r="F73" s="90"/>
      <c r="G73" s="417"/>
      <c r="H73" s="418"/>
      <c r="I73" s="423"/>
      <c r="J73" s="418"/>
      <c r="K73" s="423"/>
      <c r="L73" s="418"/>
    </row>
    <row r="74" spans="1:12" ht="15">
      <c r="A74" s="407" t="s">
        <v>26</v>
      </c>
      <c r="B74" s="408"/>
      <c r="C74" s="446"/>
      <c r="D74" s="221"/>
      <c r="E74" s="6"/>
      <c r="F74" s="90"/>
      <c r="G74" s="417"/>
      <c r="H74" s="418"/>
      <c r="I74" s="423"/>
      <c r="J74" s="418"/>
      <c r="K74" s="423"/>
      <c r="L74" s="418"/>
    </row>
    <row r="75" spans="1:12" ht="15">
      <c r="A75" s="407" t="s">
        <v>27</v>
      </c>
      <c r="B75" s="408"/>
      <c r="C75" s="447"/>
      <c r="D75" s="222"/>
      <c r="E75" s="86"/>
      <c r="F75" s="91"/>
      <c r="G75" s="413">
        <f>G61+G62+G65+G66+G68+G69+G70+G71+G72+G73+G74</f>
        <v>0</v>
      </c>
      <c r="H75" s="414"/>
      <c r="I75" s="413">
        <f t="shared" ref="I75" si="8">I61+I62+I65+I66+I68+I69+I70+I71+I72+I73+I74</f>
        <v>0</v>
      </c>
      <c r="J75" s="414"/>
      <c r="K75" s="413">
        <f t="shared" ref="K75" si="9">K61+K62+K65+K66+K68+K69+K70+K71+K72+K73+K74</f>
        <v>0</v>
      </c>
      <c r="L75" s="414"/>
    </row>
    <row r="76" spans="1:12" ht="15">
      <c r="A76" s="374"/>
      <c r="B76" s="375"/>
      <c r="C76" s="16" t="s">
        <v>29</v>
      </c>
      <c r="D76" s="140"/>
      <c r="E76" s="140"/>
      <c r="F76" s="140"/>
      <c r="G76" s="19"/>
      <c r="H76" s="20"/>
      <c r="I76" s="20"/>
      <c r="J76" s="20"/>
      <c r="K76" s="20"/>
      <c r="L76" s="21"/>
    </row>
    <row r="77" spans="1:12" ht="15">
      <c r="A77" s="407" t="s">
        <v>28</v>
      </c>
      <c r="B77" s="408"/>
      <c r="C77" s="206">
        <f>IF(OR(B12="Select",B13="Select",G12="Select"),0,IF((AND(B12="Research",B13="On Campus",G12="No")),52%,IF((AND(B12="Instruction",B13="On Campus", G12="No")),56%,IF((AND(B12="Other",B13="On Campus", G12="No")),32.5%,IF(AND(B13="Off Campus",G12="No"),26%,IF(G12="Yes",G13))))))</f>
        <v>0</v>
      </c>
      <c r="D77" s="207"/>
      <c r="E77" s="207"/>
      <c r="F77" s="207"/>
      <c r="G77" s="424">
        <f>C77*B78</f>
        <v>0</v>
      </c>
      <c r="H77" s="414"/>
      <c r="I77" s="424">
        <f>C77*I75</f>
        <v>0</v>
      </c>
      <c r="J77" s="414"/>
      <c r="K77" s="424">
        <f>C77*K75</f>
        <v>0</v>
      </c>
      <c r="L77" s="414"/>
    </row>
    <row r="78" spans="1:12">
      <c r="A78" s="69" t="s">
        <v>30</v>
      </c>
      <c r="B78" s="205">
        <f>IF(AND(G12="No",G68&lt;=25000),G75-G71-G72-G73,IF(AND(G12="No",G68&gt;25000),G75-G68+(SUM(G84:G90))-G71-G72-G73,IF((G12="Yes"),G75,)))</f>
        <v>0</v>
      </c>
      <c r="C78" s="220"/>
      <c r="D78" s="186"/>
      <c r="E78" s="186"/>
      <c r="F78" s="187"/>
      <c r="G78" s="20"/>
      <c r="H78" s="20"/>
      <c r="I78" s="20"/>
      <c r="J78" s="20"/>
      <c r="K78" s="20"/>
      <c r="L78" s="21"/>
    </row>
    <row r="79" spans="1:12" ht="15">
      <c r="A79" s="411" t="s">
        <v>31</v>
      </c>
      <c r="B79" s="412"/>
      <c r="C79" s="82"/>
      <c r="D79" s="208"/>
      <c r="E79" s="208"/>
      <c r="F79" s="209"/>
      <c r="G79" s="413">
        <f>G75+G77</f>
        <v>0</v>
      </c>
      <c r="H79" s="414"/>
      <c r="I79" s="424">
        <f>I75+I77</f>
        <v>0</v>
      </c>
      <c r="J79" s="414"/>
      <c r="K79" s="424">
        <f>K75+K77</f>
        <v>0</v>
      </c>
      <c r="L79" s="414"/>
    </row>
    <row r="80" spans="1:12">
      <c r="A80" s="376"/>
      <c r="B80" s="377"/>
      <c r="C80" s="24"/>
      <c r="D80" s="24"/>
      <c r="E80" s="24"/>
      <c r="F80" s="24"/>
      <c r="G80" s="217"/>
      <c r="H80" s="217"/>
      <c r="I80" s="217"/>
      <c r="J80" s="217"/>
      <c r="K80" s="217"/>
      <c r="L80" s="25"/>
    </row>
    <row r="81" spans="1:12">
      <c r="A81" s="376"/>
      <c r="B81" s="24"/>
      <c r="C81" s="24"/>
      <c r="D81" s="24"/>
      <c r="E81" s="24"/>
      <c r="F81" s="24"/>
      <c r="G81" s="217"/>
      <c r="H81" s="410"/>
      <c r="I81" s="410"/>
      <c r="J81" s="217"/>
      <c r="K81" s="217"/>
      <c r="L81" s="25"/>
    </row>
    <row r="82" spans="1:12" ht="15">
      <c r="A82" s="421" t="s">
        <v>52</v>
      </c>
      <c r="B82" s="422"/>
      <c r="C82" s="26"/>
      <c r="D82" s="26"/>
      <c r="E82" s="26"/>
      <c r="F82" s="26"/>
      <c r="G82" s="27"/>
      <c r="H82" s="217"/>
      <c r="I82" s="217"/>
      <c r="J82" s="217"/>
      <c r="K82" s="217"/>
      <c r="L82" s="25"/>
    </row>
    <row r="83" spans="1:12" ht="15">
      <c r="A83" s="378" t="s">
        <v>53</v>
      </c>
      <c r="B83" s="28"/>
      <c r="C83" s="379" t="s">
        <v>3</v>
      </c>
      <c r="D83" s="110"/>
      <c r="E83" s="110"/>
      <c r="F83" s="110"/>
      <c r="G83" s="80" t="s">
        <v>5</v>
      </c>
      <c r="H83" s="29"/>
      <c r="I83" s="30"/>
      <c r="J83" s="30"/>
      <c r="K83" s="30"/>
      <c r="L83" s="31"/>
    </row>
    <row r="84" spans="1:12">
      <c r="A84" s="415"/>
      <c r="B84" s="416"/>
      <c r="C84" s="218"/>
      <c r="D84" s="112"/>
      <c r="E84" s="113"/>
      <c r="F84" s="114"/>
      <c r="G84" s="108">
        <f t="shared" ref="G84:G90" si="10">IF(C84&gt;25000, 25000,C84)</f>
        <v>0</v>
      </c>
      <c r="H84" s="32"/>
      <c r="I84" s="33"/>
      <c r="J84" s="33"/>
      <c r="K84" s="33"/>
      <c r="L84" s="34"/>
    </row>
    <row r="85" spans="1:12">
      <c r="A85" s="415"/>
      <c r="B85" s="416"/>
      <c r="C85" s="218"/>
      <c r="D85" s="115"/>
      <c r="E85" s="111"/>
      <c r="F85" s="116"/>
      <c r="G85" s="108">
        <f t="shared" si="10"/>
        <v>0</v>
      </c>
      <c r="H85" s="32"/>
      <c r="I85" s="33"/>
      <c r="J85" s="33"/>
      <c r="K85" s="33"/>
      <c r="L85" s="34"/>
    </row>
    <row r="86" spans="1:12">
      <c r="A86" s="415"/>
      <c r="B86" s="416"/>
      <c r="C86" s="218"/>
      <c r="D86" s="115"/>
      <c r="E86" s="111"/>
      <c r="F86" s="116"/>
      <c r="G86" s="108">
        <f t="shared" si="10"/>
        <v>0</v>
      </c>
      <c r="H86" s="32"/>
      <c r="I86" s="33"/>
      <c r="J86" s="33"/>
      <c r="K86" s="33"/>
      <c r="L86" s="34"/>
    </row>
    <row r="87" spans="1:12">
      <c r="A87" s="415"/>
      <c r="B87" s="416"/>
      <c r="C87" s="218"/>
      <c r="D87" s="115"/>
      <c r="E87" s="111"/>
      <c r="F87" s="116"/>
      <c r="G87" s="109">
        <f t="shared" si="10"/>
        <v>0</v>
      </c>
      <c r="H87" s="32"/>
      <c r="I87" s="33"/>
      <c r="J87" s="33"/>
      <c r="K87" s="33"/>
      <c r="L87" s="34"/>
    </row>
    <row r="88" spans="1:12">
      <c r="A88" s="405"/>
      <c r="B88" s="406"/>
      <c r="C88" s="78"/>
      <c r="D88" s="32"/>
      <c r="E88" s="33"/>
      <c r="F88" s="34"/>
      <c r="G88" s="109">
        <f t="shared" si="10"/>
        <v>0</v>
      </c>
      <c r="H88" s="32"/>
      <c r="I88" s="33"/>
      <c r="J88" s="33"/>
      <c r="K88" s="33"/>
      <c r="L88" s="34"/>
    </row>
    <row r="89" spans="1:12">
      <c r="A89" s="405"/>
      <c r="B89" s="406"/>
      <c r="C89" s="78"/>
      <c r="D89" s="32"/>
      <c r="E89" s="33"/>
      <c r="F89" s="34"/>
      <c r="G89" s="109">
        <f t="shared" si="10"/>
        <v>0</v>
      </c>
      <c r="H89" s="32"/>
      <c r="I89" s="33"/>
      <c r="J89" s="33"/>
      <c r="K89" s="33"/>
      <c r="L89" s="34"/>
    </row>
    <row r="90" spans="1:12">
      <c r="A90" s="405"/>
      <c r="B90" s="406"/>
      <c r="C90" s="78"/>
      <c r="D90" s="35"/>
      <c r="E90" s="36"/>
      <c r="F90" s="37"/>
      <c r="G90" s="109">
        <f t="shared" si="10"/>
        <v>0</v>
      </c>
      <c r="H90" s="35"/>
      <c r="I90" s="36"/>
      <c r="J90" s="36"/>
      <c r="K90" s="36"/>
      <c r="L90" s="37"/>
    </row>
    <row r="91" spans="1:12">
      <c r="B91" s="24"/>
      <c r="C91" s="24"/>
      <c r="D91" s="24"/>
      <c r="E91" s="24"/>
      <c r="F91" s="24"/>
      <c r="G91" s="24"/>
    </row>
    <row r="92" spans="1:12">
      <c r="B92" s="24"/>
      <c r="C92" s="24"/>
      <c r="D92" s="24"/>
      <c r="E92" s="24"/>
      <c r="F92" s="24"/>
      <c r="G92" s="24"/>
    </row>
    <row r="93" spans="1:12">
      <c r="B93" s="24"/>
      <c r="C93" s="24"/>
      <c r="D93" s="24"/>
      <c r="E93" s="24"/>
      <c r="F93" s="24"/>
      <c r="G93" s="24"/>
    </row>
    <row r="94" spans="1:12">
      <c r="B94" s="24"/>
      <c r="C94" s="24"/>
      <c r="D94" s="24"/>
      <c r="E94" s="24"/>
      <c r="F94" s="24"/>
      <c r="G94" s="24"/>
    </row>
    <row r="95" spans="1:12">
      <c r="B95" s="24"/>
      <c r="C95" s="24"/>
      <c r="D95" s="24"/>
      <c r="E95" s="24"/>
      <c r="F95" s="24"/>
      <c r="G95" s="24"/>
    </row>
  </sheetData>
  <sheetProtection algorithmName="SHA-512" hashValue="ucZ4ulrEZMMzwiHCTpWZICT//WGVJoEpYyEiIT7BA2G4H7DxVugJpILpNPjpUxaI227bVebsLuAkPp8zZ9fDqQ==" saltValue="4lGCW6v3x1QH69MkmkT1ng==" spinCount="100000" sheet="1" objects="1" scenarios="1" selectLockedCells="1"/>
  <mergeCells count="223">
    <mergeCell ref="G63:H63"/>
    <mergeCell ref="G64:H64"/>
    <mergeCell ref="I63:J63"/>
    <mergeCell ref="I64:J64"/>
    <mergeCell ref="K63:L63"/>
    <mergeCell ref="K64:L64"/>
    <mergeCell ref="A63:B63"/>
    <mergeCell ref="A64:B64"/>
    <mergeCell ref="I32:J32"/>
    <mergeCell ref="I34:J34"/>
    <mergeCell ref="I35:J35"/>
    <mergeCell ref="I36:J36"/>
    <mergeCell ref="I37:J37"/>
    <mergeCell ref="I38:J38"/>
    <mergeCell ref="I39:J39"/>
    <mergeCell ref="K34:L34"/>
    <mergeCell ref="K35:L35"/>
    <mergeCell ref="K36:L36"/>
    <mergeCell ref="K37:L37"/>
    <mergeCell ref="K38:L38"/>
    <mergeCell ref="K39:L39"/>
    <mergeCell ref="K52:L52"/>
    <mergeCell ref="I53:J53"/>
    <mergeCell ref="K53:L53"/>
    <mergeCell ref="G31:H31"/>
    <mergeCell ref="G32:H32"/>
    <mergeCell ref="G34:H34"/>
    <mergeCell ref="G35:H35"/>
    <mergeCell ref="G36:H36"/>
    <mergeCell ref="G37:H37"/>
    <mergeCell ref="G38:H38"/>
    <mergeCell ref="G39:H39"/>
    <mergeCell ref="G33:H33"/>
    <mergeCell ref="I54:J54"/>
    <mergeCell ref="K54:L54"/>
    <mergeCell ref="I55:J55"/>
    <mergeCell ref="K55:L55"/>
    <mergeCell ref="A53:B53"/>
    <mergeCell ref="A54:B54"/>
    <mergeCell ref="A55:B55"/>
    <mergeCell ref="G53:H53"/>
    <mergeCell ref="G54:H54"/>
    <mergeCell ref="G55:H55"/>
    <mergeCell ref="G42:H42"/>
    <mergeCell ref="G43:H43"/>
    <mergeCell ref="G44:H44"/>
    <mergeCell ref="G45:H45"/>
    <mergeCell ref="G47:H47"/>
    <mergeCell ref="G48:H48"/>
    <mergeCell ref="G49:H49"/>
    <mergeCell ref="G50:H50"/>
    <mergeCell ref="G52:H52"/>
    <mergeCell ref="A42:B42"/>
    <mergeCell ref="A43:B43"/>
    <mergeCell ref="A44:B44"/>
    <mergeCell ref="A45:B45"/>
    <mergeCell ref="A47:B47"/>
    <mergeCell ref="A48:B48"/>
    <mergeCell ref="A49:B49"/>
    <mergeCell ref="A50:B50"/>
    <mergeCell ref="A52:B52"/>
    <mergeCell ref="A46:B46"/>
    <mergeCell ref="N1:T3"/>
    <mergeCell ref="K8:L8"/>
    <mergeCell ref="K9:L9"/>
    <mergeCell ref="C7:G7"/>
    <mergeCell ref="C8:G8"/>
    <mergeCell ref="C9:G9"/>
    <mergeCell ref="H7:J7"/>
    <mergeCell ref="H8:J8"/>
    <mergeCell ref="H9:J9"/>
    <mergeCell ref="B5:L5"/>
    <mergeCell ref="K7:L7"/>
    <mergeCell ref="A1:L3"/>
    <mergeCell ref="G62:H62"/>
    <mergeCell ref="G65:H65"/>
    <mergeCell ref="G66:H66"/>
    <mergeCell ref="I60:J60"/>
    <mergeCell ref="I59:J59"/>
    <mergeCell ref="K29:L29"/>
    <mergeCell ref="K30:L30"/>
    <mergeCell ref="I46:J46"/>
    <mergeCell ref="K51:L51"/>
    <mergeCell ref="K61:L61"/>
    <mergeCell ref="K60:L60"/>
    <mergeCell ref="I56:J56"/>
    <mergeCell ref="K58:L58"/>
    <mergeCell ref="K59:L59"/>
    <mergeCell ref="G58:H58"/>
    <mergeCell ref="G59:H59"/>
    <mergeCell ref="G51:H51"/>
    <mergeCell ref="I66:J66"/>
    <mergeCell ref="I61:J61"/>
    <mergeCell ref="I62:J62"/>
    <mergeCell ref="I65:J65"/>
    <mergeCell ref="K32:L32"/>
    <mergeCell ref="I42:J42"/>
    <mergeCell ref="I43:J43"/>
    <mergeCell ref="J12:K12"/>
    <mergeCell ref="J13:K13"/>
    <mergeCell ref="C12:F12"/>
    <mergeCell ref="C13:F13"/>
    <mergeCell ref="I29:J29"/>
    <mergeCell ref="I30:J30"/>
    <mergeCell ref="I58:J58"/>
    <mergeCell ref="A40:B40"/>
    <mergeCell ref="G29:H29"/>
    <mergeCell ref="A58:B58"/>
    <mergeCell ref="I24:J24"/>
    <mergeCell ref="I25:J25"/>
    <mergeCell ref="I26:J26"/>
    <mergeCell ref="G20:H20"/>
    <mergeCell ref="G23:H23"/>
    <mergeCell ref="G24:H24"/>
    <mergeCell ref="K26:L26"/>
    <mergeCell ref="G28:H28"/>
    <mergeCell ref="K23:L23"/>
    <mergeCell ref="K27:L27"/>
    <mergeCell ref="B21:B22"/>
    <mergeCell ref="K24:L24"/>
    <mergeCell ref="I41:J41"/>
    <mergeCell ref="I28:J28"/>
    <mergeCell ref="G69:H69"/>
    <mergeCell ref="K71:L71"/>
    <mergeCell ref="K72:L72"/>
    <mergeCell ref="K73:L73"/>
    <mergeCell ref="K74:L74"/>
    <mergeCell ref="G68:H68"/>
    <mergeCell ref="A56:B56"/>
    <mergeCell ref="G56:H56"/>
    <mergeCell ref="G30:H30"/>
    <mergeCell ref="A59:B59"/>
    <mergeCell ref="A41:B41"/>
    <mergeCell ref="A62:B62"/>
    <mergeCell ref="A66:B66"/>
    <mergeCell ref="A67:B67"/>
    <mergeCell ref="G61:H61"/>
    <mergeCell ref="C61:C75"/>
    <mergeCell ref="G46:H46"/>
    <mergeCell ref="A51:B51"/>
    <mergeCell ref="G41:H41"/>
    <mergeCell ref="A60:B60"/>
    <mergeCell ref="A65:B65"/>
    <mergeCell ref="G60:H60"/>
    <mergeCell ref="A61:B61"/>
    <mergeCell ref="A57:B57"/>
    <mergeCell ref="K56:L56"/>
    <mergeCell ref="K46:L46"/>
    <mergeCell ref="I51:J51"/>
    <mergeCell ref="K28:L28"/>
    <mergeCell ref="I68:J68"/>
    <mergeCell ref="I69:J69"/>
    <mergeCell ref="K62:L62"/>
    <mergeCell ref="K65:L65"/>
    <mergeCell ref="K66:L66"/>
    <mergeCell ref="I44:J44"/>
    <mergeCell ref="I45:J45"/>
    <mergeCell ref="K42:L42"/>
    <mergeCell ref="K43:L43"/>
    <mergeCell ref="K44:L44"/>
    <mergeCell ref="K45:L45"/>
    <mergeCell ref="I47:J47"/>
    <mergeCell ref="K47:L47"/>
    <mergeCell ref="I48:J48"/>
    <mergeCell ref="K48:L48"/>
    <mergeCell ref="I49:J49"/>
    <mergeCell ref="K49:L49"/>
    <mergeCell ref="I50:J50"/>
    <mergeCell ref="K50:L50"/>
    <mergeCell ref="I52:J52"/>
    <mergeCell ref="K25:L25"/>
    <mergeCell ref="I14:J14"/>
    <mergeCell ref="I21:J21"/>
    <mergeCell ref="I23:J23"/>
    <mergeCell ref="I20:J20"/>
    <mergeCell ref="C14:G14"/>
    <mergeCell ref="G26:H26"/>
    <mergeCell ref="G27:H27"/>
    <mergeCell ref="G25:H25"/>
    <mergeCell ref="I27:J27"/>
    <mergeCell ref="K20:L20"/>
    <mergeCell ref="K21:L21"/>
    <mergeCell ref="A68:B68"/>
    <mergeCell ref="A85:B85"/>
    <mergeCell ref="A86:B86"/>
    <mergeCell ref="K68:L68"/>
    <mergeCell ref="K69:L69"/>
    <mergeCell ref="K70:L70"/>
    <mergeCell ref="G75:H75"/>
    <mergeCell ref="G77:H77"/>
    <mergeCell ref="A77:B77"/>
    <mergeCell ref="G71:H71"/>
    <mergeCell ref="A73:B73"/>
    <mergeCell ref="A74:B74"/>
    <mergeCell ref="A75:B75"/>
    <mergeCell ref="A69:B69"/>
    <mergeCell ref="K79:L79"/>
    <mergeCell ref="K77:L77"/>
    <mergeCell ref="I77:J77"/>
    <mergeCell ref="I79:J79"/>
    <mergeCell ref="K75:L75"/>
    <mergeCell ref="I74:J74"/>
    <mergeCell ref="I75:J75"/>
    <mergeCell ref="I72:J72"/>
    <mergeCell ref="I71:J71"/>
    <mergeCell ref="I73:J73"/>
    <mergeCell ref="A90:B90"/>
    <mergeCell ref="A71:B71"/>
    <mergeCell ref="A72:B72"/>
    <mergeCell ref="H81:I81"/>
    <mergeCell ref="A79:B79"/>
    <mergeCell ref="G79:H79"/>
    <mergeCell ref="A87:B87"/>
    <mergeCell ref="A84:B84"/>
    <mergeCell ref="G70:H70"/>
    <mergeCell ref="A70:B70"/>
    <mergeCell ref="A82:B82"/>
    <mergeCell ref="I70:J70"/>
    <mergeCell ref="A88:B88"/>
    <mergeCell ref="A89:B89"/>
    <mergeCell ref="G72:H72"/>
    <mergeCell ref="G73:H73"/>
    <mergeCell ref="G74:H74"/>
  </mergeCells>
  <conditionalFormatting sqref="C23:C30 C32:C39">
    <cfRule type="cellIs" dxfId="44" priority="16" stopIfTrue="1" operator="greaterThan">
      <formula>0.2</formula>
    </cfRule>
    <cfRule type="cellIs" dxfId="43" priority="23" stopIfTrue="1" operator="greaterThan">
      <formula>30</formula>
    </cfRule>
  </conditionalFormatting>
  <conditionalFormatting sqref="C23:C30 C32:C39">
    <cfRule type="cellIs" dxfId="42" priority="21" stopIfTrue="1" operator="greaterThan">
      <formula>0.3</formula>
    </cfRule>
  </conditionalFormatting>
  <conditionalFormatting sqref="C77:F77">
    <cfRule type="expression" priority="20" stopIfTrue="1">
      <formula>"If(B13 = ""Off Campus"", 26%)"</formula>
    </cfRule>
  </conditionalFormatting>
  <conditionalFormatting sqref="C77:F77">
    <cfRule type="expression" priority="3" stopIfTrue="1">
      <formula>"If(B13 = ""Off Campus"", 26%)"</formula>
    </cfRule>
  </conditionalFormatting>
  <conditionalFormatting sqref="C77:F77">
    <cfRule type="expression" priority="2" stopIfTrue="1">
      <formula>"If(B13 = ""Off Campus"", 26%)"</formula>
    </cfRule>
  </conditionalFormatting>
  <conditionalFormatting sqref="G41:H55 G23:H39">
    <cfRule type="beginsWith" dxfId="41" priority="1" operator="beginsWith" text="months">
      <formula>LEFT(G23,LEN("months"))="months"</formula>
    </cfRule>
  </conditionalFormatting>
  <dataValidations count="3">
    <dataValidation type="decimal" allowBlank="1" showInputMessage="1" showErrorMessage="1" errorTitle="Appointment Term" error="Appointment term cannot exceed 12 months" sqref="E41:E55 E23:E30 E32:E39">
      <formula1>1</formula1>
      <formula2>12</formula2>
    </dataValidation>
    <dataValidation type="decimal" allowBlank="1" showInputMessage="1" showErrorMessage="1" errorTitle="Month Requested" error="Months requested cannot exceed 12" sqref="F23:F30 F32:F39">
      <formula1>0.1</formula1>
      <formula2>12</formula2>
    </dataValidation>
    <dataValidation type="decimal" allowBlank="1" showInputMessage="1" showErrorMessage="1" errorTitle="Months Requested" error="Months requested cannot exceed 12" sqref="F41:F55">
      <formula1>0.1</formula1>
      <formula2>12</formula2>
    </dataValidation>
  </dataValidations>
  <pageMargins left="0.7" right="0.7" top="0.3" bottom="0.3" header="0.3" footer="0.3"/>
  <pageSetup scale="58" orientation="portrait" r:id="rId1"/>
  <ignoredErrors>
    <ignoredError sqref="G23:H23 H29 H28 H27 H26 H25 H24 H30 G29 G30 G24 G25 G26 G27 G28" unlockedFormula="1"/>
  </ignoredErrors>
  <drawing r:id="rId2"/>
  <extLst>
    <ext xmlns:x14="http://schemas.microsoft.com/office/spreadsheetml/2009/9/main" uri="{CCE6A557-97BC-4b89-ADB6-D9C93CAAB3DF}">
      <x14:dataValidations xmlns:xm="http://schemas.microsoft.com/office/excel/2006/main" count="5">
        <x14:dataValidation type="list" allowBlank="1" showInputMessage="1" showErrorMessage="1" errorTitle="Selection Error" error="A selection must come from the drop-down list.">
          <x14:formula1>
            <xm:f>'Drop-Downs'!$A$2:$A$5</xm:f>
          </x14:formula1>
          <xm:sqref>B12</xm:sqref>
        </x14:dataValidation>
        <x14:dataValidation type="list" allowBlank="1" showInputMessage="1" showErrorMessage="1" errorTitle="Selection Error" error="A selection must be made from the drop-down list.">
          <x14:formula1>
            <xm:f>'Drop-Downs'!$A$6:$A$8</xm:f>
          </x14:formula1>
          <xm:sqref>B13</xm:sqref>
        </x14:dataValidation>
        <x14:dataValidation type="list" allowBlank="1" showInputMessage="1" showErrorMessage="1" errorTitle="Selection Error" error="Entry must be selected from drop-down list.">
          <x14:formula1>
            <xm:f>'Drop-Downs'!$C$6:$C$8</xm:f>
          </x14:formula1>
          <xm:sqref>B15 G12 J12:K12</xm:sqref>
        </x14:dataValidation>
        <x14:dataValidation type="list" allowBlank="1" showInputMessage="1" showErrorMessage="1">
          <x14:formula1>
            <xm:f>'Drop-Downs'!$A$16:$A$19</xm:f>
          </x14:formula1>
          <xm:sqref>B23:B30 B32:B39</xm:sqref>
        </x14:dataValidation>
        <x14:dataValidation type="list" allowBlank="1" showInputMessage="1" showErrorMessage="1">
          <x14:formula1>
            <xm:f>'Drop-Downs'!$E$2:$E$27</xm:f>
          </x14:formula1>
          <xm:sqref>H7:J9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T90"/>
  <sheetViews>
    <sheetView showZeros="0" topLeftCell="A60" zoomScale="125" zoomScaleNormal="125" zoomScalePageLayoutView="125" workbookViewId="0">
      <selection activeCell="M77" sqref="M77"/>
    </sheetView>
  </sheetViews>
  <sheetFormatPr defaultColWidth="9.140625" defaultRowHeight="14.25"/>
  <cols>
    <col min="1" max="1" width="26.140625" style="5" customWidth="1"/>
    <col min="2" max="2" width="17" style="5" customWidth="1"/>
    <col min="3" max="3" width="14.7109375" style="5" customWidth="1"/>
    <col min="4" max="4" width="14.28515625" style="5" customWidth="1"/>
    <col min="5" max="5" width="14.85546875" style="5" customWidth="1"/>
    <col min="6" max="6" width="13.140625" style="5" customWidth="1"/>
    <col min="7" max="7" width="12.7109375" style="5" customWidth="1"/>
    <col min="8" max="8" width="7.85546875" style="5" customWidth="1"/>
    <col min="9" max="9" width="9.140625" style="5"/>
    <col min="10" max="10" width="9" style="5" customWidth="1"/>
    <col min="11" max="11" width="13.28515625" style="5" customWidth="1"/>
    <col min="12" max="12" width="7.28515625" style="5" customWidth="1"/>
    <col min="13" max="13" width="5.5703125" style="38" customWidth="1"/>
    <col min="14" max="16384" width="9.140625" style="38"/>
  </cols>
  <sheetData>
    <row r="1" spans="1:20" ht="12.75">
      <c r="A1" s="524" t="s">
        <v>148</v>
      </c>
      <c r="B1" s="525"/>
      <c r="C1" s="525"/>
      <c r="D1" s="525"/>
      <c r="E1" s="525"/>
      <c r="F1" s="525"/>
      <c r="G1" s="525"/>
      <c r="H1" s="525"/>
      <c r="I1" s="525"/>
      <c r="J1" s="525"/>
      <c r="K1" s="525"/>
      <c r="L1" s="526"/>
      <c r="N1" s="458" t="s">
        <v>54</v>
      </c>
      <c r="O1" s="459"/>
      <c r="P1" s="459"/>
      <c r="Q1" s="459"/>
      <c r="R1" s="459"/>
      <c r="S1" s="459"/>
      <c r="T1" s="460"/>
    </row>
    <row r="2" spans="1:20" ht="12.75">
      <c r="A2" s="527"/>
      <c r="B2" s="475"/>
      <c r="C2" s="475"/>
      <c r="D2" s="475"/>
      <c r="E2" s="475"/>
      <c r="F2" s="475"/>
      <c r="G2" s="475"/>
      <c r="H2" s="475"/>
      <c r="I2" s="475"/>
      <c r="J2" s="475"/>
      <c r="K2" s="475"/>
      <c r="L2" s="528"/>
      <c r="N2" s="461"/>
      <c r="O2" s="462"/>
      <c r="P2" s="462"/>
      <c r="Q2" s="462"/>
      <c r="R2" s="462"/>
      <c r="S2" s="462"/>
      <c r="T2" s="463"/>
    </row>
    <row r="3" spans="1:20" ht="13.5" thickBot="1">
      <c r="A3" s="529"/>
      <c r="B3" s="478"/>
      <c r="C3" s="478"/>
      <c r="D3" s="478"/>
      <c r="E3" s="478"/>
      <c r="F3" s="478"/>
      <c r="G3" s="478"/>
      <c r="H3" s="478"/>
      <c r="I3" s="478"/>
      <c r="J3" s="478"/>
      <c r="K3" s="478"/>
      <c r="L3" s="530"/>
      <c r="N3" s="464"/>
      <c r="O3" s="465"/>
      <c r="P3" s="465"/>
      <c r="Q3" s="465"/>
      <c r="R3" s="465"/>
      <c r="S3" s="465"/>
      <c r="T3" s="466"/>
    </row>
    <row r="4" spans="1:20">
      <c r="A4" s="221"/>
      <c r="B4" s="6"/>
      <c r="C4" s="6"/>
      <c r="D4" s="6"/>
      <c r="E4" s="6"/>
      <c r="F4" s="6"/>
      <c r="G4" s="6"/>
      <c r="H4" s="6"/>
      <c r="I4" s="6"/>
      <c r="J4" s="6"/>
      <c r="K4" s="6"/>
      <c r="L4" s="90"/>
    </row>
    <row r="5" spans="1:20" ht="15">
      <c r="A5" s="190" t="s">
        <v>1</v>
      </c>
      <c r="B5" s="497">
        <f>Year1!B5</f>
        <v>0</v>
      </c>
      <c r="C5" s="497"/>
      <c r="D5" s="497"/>
      <c r="E5" s="497"/>
      <c r="F5" s="497"/>
      <c r="G5" s="497"/>
      <c r="H5" s="497"/>
      <c r="I5" s="497"/>
      <c r="J5" s="497"/>
      <c r="K5" s="497"/>
      <c r="L5" s="498"/>
    </row>
    <row r="6" spans="1:20">
      <c r="A6" s="163"/>
      <c r="B6" s="141"/>
      <c r="C6" s="141"/>
      <c r="D6" s="141"/>
      <c r="E6" s="141"/>
      <c r="F6" s="141"/>
      <c r="G6" s="141"/>
      <c r="H6" s="141"/>
      <c r="I6" s="141"/>
      <c r="J6" s="141"/>
      <c r="K6" s="141"/>
      <c r="L6" s="164"/>
    </row>
    <row r="7" spans="1:20" ht="15">
      <c r="A7" s="190" t="s">
        <v>77</v>
      </c>
      <c r="B7" s="141"/>
      <c r="C7" s="531">
        <f>Year1!C7</f>
        <v>0</v>
      </c>
      <c r="D7" s="531"/>
      <c r="E7" s="531"/>
      <c r="F7" s="531"/>
      <c r="G7" s="531"/>
      <c r="H7" s="531" t="str">
        <f>Year1!H7</f>
        <v>Select Department</v>
      </c>
      <c r="I7" s="531"/>
      <c r="J7" s="531"/>
      <c r="K7" s="467">
        <f>Year1!K7</f>
        <v>0</v>
      </c>
      <c r="L7" s="467"/>
    </row>
    <row r="8" spans="1:20" ht="15">
      <c r="A8" s="190"/>
      <c r="B8" s="141"/>
      <c r="C8" s="531">
        <f>Year1!C8</f>
        <v>0</v>
      </c>
      <c r="D8" s="531"/>
      <c r="E8" s="531"/>
      <c r="F8" s="531"/>
      <c r="G8" s="531"/>
      <c r="H8" s="531">
        <f>Year1!H8</f>
        <v>0</v>
      </c>
      <c r="I8" s="531"/>
      <c r="J8" s="531"/>
      <c r="K8" s="467">
        <f>Year1!K8</f>
        <v>0</v>
      </c>
      <c r="L8" s="467"/>
    </row>
    <row r="9" spans="1:20" ht="15">
      <c r="A9" s="190"/>
      <c r="B9" s="141"/>
      <c r="C9" s="531">
        <f>Year1!C9</f>
        <v>0</v>
      </c>
      <c r="D9" s="531"/>
      <c r="E9" s="531"/>
      <c r="F9" s="531"/>
      <c r="G9" s="531"/>
      <c r="H9" s="531">
        <f>Year1!H9</f>
        <v>0</v>
      </c>
      <c r="I9" s="531"/>
      <c r="J9" s="531"/>
      <c r="K9" s="467">
        <f>Year1!K9</f>
        <v>0</v>
      </c>
      <c r="L9" s="467"/>
    </row>
    <row r="10" spans="1:20" ht="15">
      <c r="A10" s="89"/>
      <c r="B10" s="6"/>
      <c r="C10" s="6"/>
      <c r="D10" s="6"/>
      <c r="E10" s="6"/>
      <c r="F10" s="6"/>
      <c r="G10" s="6"/>
      <c r="H10" s="6"/>
      <c r="I10" s="6"/>
      <c r="J10" s="6"/>
      <c r="K10" s="6"/>
      <c r="L10" s="90"/>
    </row>
    <row r="11" spans="1:20">
      <c r="A11" s="221"/>
      <c r="B11" s="6"/>
      <c r="C11" s="6"/>
      <c r="D11" s="6"/>
      <c r="E11" s="6"/>
      <c r="F11" s="6"/>
      <c r="G11" s="6"/>
      <c r="H11" s="6"/>
      <c r="I11" s="6"/>
      <c r="J11" s="6"/>
      <c r="K11" s="6"/>
      <c r="L11" s="90"/>
    </row>
    <row r="12" spans="1:20">
      <c r="A12" s="225" t="s">
        <v>43</v>
      </c>
      <c r="B12" s="224" t="str">
        <f>Year1!B12</f>
        <v>Select</v>
      </c>
      <c r="C12" s="503" t="s">
        <v>45</v>
      </c>
      <c r="D12" s="425"/>
      <c r="E12" s="425"/>
      <c r="F12" s="504"/>
      <c r="G12" s="224" t="str">
        <f>Year1!G12</f>
        <v>Select</v>
      </c>
      <c r="H12" s="219"/>
      <c r="I12" s="219"/>
      <c r="J12" s="428"/>
      <c r="K12" s="428"/>
      <c r="L12" s="90"/>
    </row>
    <row r="13" spans="1:20">
      <c r="A13" s="225" t="s">
        <v>44</v>
      </c>
      <c r="B13" s="224" t="str">
        <f>Year1!B13</f>
        <v>Select</v>
      </c>
      <c r="C13" s="503" t="s">
        <v>39</v>
      </c>
      <c r="D13" s="425"/>
      <c r="E13" s="425"/>
      <c r="F13" s="504"/>
      <c r="G13" s="144">
        <f>Year1!G13</f>
        <v>0</v>
      </c>
      <c r="H13" s="219"/>
      <c r="I13" s="219"/>
      <c r="J13" s="428"/>
      <c r="K13" s="428"/>
      <c r="L13" s="90"/>
    </row>
    <row r="14" spans="1:20">
      <c r="A14" s="221"/>
      <c r="B14" s="6"/>
      <c r="C14" s="428"/>
      <c r="D14" s="428"/>
      <c r="E14" s="428"/>
      <c r="F14" s="428"/>
      <c r="G14" s="428"/>
      <c r="H14" s="219"/>
      <c r="I14" s="425" t="s">
        <v>41</v>
      </c>
      <c r="J14" s="425"/>
      <c r="K14" s="280">
        <v>0.03</v>
      </c>
      <c r="L14" s="90"/>
    </row>
    <row r="15" spans="1:20">
      <c r="A15" s="225" t="s">
        <v>92</v>
      </c>
      <c r="B15" s="224" t="str">
        <f>Year1!B15</f>
        <v>Select</v>
      </c>
      <c r="C15" s="6"/>
      <c r="D15" s="6"/>
      <c r="E15" s="6"/>
      <c r="F15" s="6"/>
      <c r="G15" s="6"/>
      <c r="H15" s="6"/>
      <c r="I15" s="6"/>
      <c r="J15" s="428" t="s">
        <v>51</v>
      </c>
      <c r="K15" s="428"/>
      <c r="L15" s="90"/>
    </row>
    <row r="16" spans="1:20">
      <c r="A16" s="225" t="s">
        <v>93</v>
      </c>
      <c r="B16" s="44">
        <f>Year1!B16</f>
        <v>0</v>
      </c>
      <c r="C16" s="225" t="s">
        <v>49</v>
      </c>
      <c r="D16" s="182">
        <f>IF(G79+I79+K79 &lt;&gt; 0,(I79+K79)/(G79+I79+K79),0)</f>
        <v>0</v>
      </c>
      <c r="E16" s="219"/>
      <c r="F16" s="219"/>
      <c r="G16" s="6"/>
      <c r="H16" s="6"/>
      <c r="I16" s="6"/>
      <c r="J16" s="6"/>
      <c r="K16" s="6"/>
      <c r="L16" s="90"/>
    </row>
    <row r="17" spans="1:12">
      <c r="A17" s="225" t="s">
        <v>42</v>
      </c>
      <c r="B17" s="45">
        <f>Year1!B17</f>
        <v>0</v>
      </c>
      <c r="C17" s="225" t="s">
        <v>50</v>
      </c>
      <c r="D17" s="183">
        <f>I79+K79</f>
        <v>0</v>
      </c>
      <c r="E17" s="219"/>
      <c r="F17" s="219"/>
      <c r="G17" s="6"/>
      <c r="H17" s="6"/>
      <c r="I17" s="6"/>
      <c r="J17" s="6"/>
      <c r="K17" s="6"/>
      <c r="L17" s="90"/>
    </row>
    <row r="18" spans="1:12">
      <c r="A18" s="188"/>
      <c r="B18" s="189"/>
      <c r="C18" s="86"/>
      <c r="D18" s="86"/>
      <c r="E18" s="86"/>
      <c r="F18" s="86"/>
      <c r="G18" s="86"/>
      <c r="H18" s="86"/>
      <c r="I18" s="86"/>
      <c r="J18" s="86"/>
      <c r="K18" s="86"/>
      <c r="L18" s="91"/>
    </row>
    <row r="19" spans="1:12">
      <c r="A19" s="23"/>
      <c r="B19" s="24"/>
      <c r="C19" s="24"/>
      <c r="D19" s="24"/>
      <c r="E19" s="24"/>
      <c r="F19" s="24"/>
      <c r="G19" s="24"/>
      <c r="H19" s="24"/>
      <c r="I19" s="24"/>
      <c r="J19" s="24"/>
      <c r="K19" s="24"/>
      <c r="L19" s="59"/>
    </row>
    <row r="20" spans="1:12">
      <c r="A20" s="23"/>
      <c r="B20" s="24"/>
      <c r="C20" s="24"/>
      <c r="D20" s="377"/>
      <c r="E20" s="377"/>
      <c r="F20" s="377"/>
      <c r="G20" s="499" t="s">
        <v>2</v>
      </c>
      <c r="H20" s="500"/>
      <c r="I20" s="499" t="s">
        <v>4</v>
      </c>
      <c r="J20" s="500"/>
      <c r="K20" s="501" t="s">
        <v>0</v>
      </c>
      <c r="L20" s="502"/>
    </row>
    <row r="21" spans="1:12" ht="18" customHeight="1">
      <c r="A21" s="358" t="s">
        <v>6</v>
      </c>
      <c r="B21" s="489" t="s">
        <v>109</v>
      </c>
      <c r="C21" s="494" t="s">
        <v>7</v>
      </c>
      <c r="D21" s="489" t="s">
        <v>95</v>
      </c>
      <c r="E21" s="489" t="s">
        <v>94</v>
      </c>
      <c r="F21" s="489" t="s">
        <v>96</v>
      </c>
      <c r="G21" s="380"/>
      <c r="H21" s="380"/>
      <c r="I21" s="381"/>
      <c r="J21" s="381"/>
      <c r="K21" s="46"/>
      <c r="L21" s="47"/>
    </row>
    <row r="22" spans="1:12" ht="28.5" customHeight="1">
      <c r="A22" s="359" t="s">
        <v>32</v>
      </c>
      <c r="B22" s="489"/>
      <c r="C22" s="495"/>
      <c r="D22" s="489"/>
      <c r="E22" s="489"/>
      <c r="F22" s="489"/>
      <c r="G22" s="382"/>
      <c r="H22" s="382"/>
      <c r="I22" s="382"/>
      <c r="J22" s="382"/>
      <c r="K22" s="48"/>
      <c r="L22" s="49"/>
    </row>
    <row r="23" spans="1:12">
      <c r="A23" s="104">
        <f>Year1!A23</f>
        <v>0</v>
      </c>
      <c r="B23" s="226"/>
      <c r="C23" s="13"/>
      <c r="D23" s="281">
        <f>'Salary Adjustment'!B18</f>
        <v>0</v>
      </c>
      <c r="E23" s="84"/>
      <c r="F23" s="350"/>
      <c r="G23" s="505">
        <f>IF(F23&gt;E23,"months requested cannot exceed term",IF(OR(D23="",E23=""),0,(D23/E23)*F23))</f>
        <v>0</v>
      </c>
      <c r="H23" s="506"/>
      <c r="I23" s="507"/>
      <c r="J23" s="508"/>
      <c r="K23" s="507"/>
      <c r="L23" s="508"/>
    </row>
    <row r="24" spans="1:12">
      <c r="A24" s="104">
        <f>Year1!A24</f>
        <v>0</v>
      </c>
      <c r="B24" s="226"/>
      <c r="C24" s="7"/>
      <c r="D24" s="281">
        <f>'Salary Adjustment'!B34</f>
        <v>0</v>
      </c>
      <c r="E24" s="85"/>
      <c r="F24" s="350"/>
      <c r="G24" s="505">
        <f t="shared" ref="G24:G30" si="0">IF(F24&gt;E24,"months requested cannot exceed term",IF(OR(D24="",E24=""),0,(D24/E24)*F24))</f>
        <v>0</v>
      </c>
      <c r="H24" s="506"/>
      <c r="I24" s="509"/>
      <c r="J24" s="510"/>
      <c r="K24" s="509"/>
      <c r="L24" s="510"/>
    </row>
    <row r="25" spans="1:12">
      <c r="A25" s="104">
        <f>Year1!A25</f>
        <v>0</v>
      </c>
      <c r="B25" s="226"/>
      <c r="C25" s="7"/>
      <c r="D25" s="281">
        <f>'Salary Adjustment'!B51</f>
        <v>0</v>
      </c>
      <c r="E25" s="85"/>
      <c r="F25" s="350"/>
      <c r="G25" s="505">
        <f t="shared" si="0"/>
        <v>0</v>
      </c>
      <c r="H25" s="506"/>
      <c r="I25" s="509"/>
      <c r="J25" s="510"/>
      <c r="K25" s="509"/>
      <c r="L25" s="510"/>
    </row>
    <row r="26" spans="1:12">
      <c r="A26" s="104">
        <f>Year1!A26</f>
        <v>0</v>
      </c>
      <c r="B26" s="226"/>
      <c r="C26" s="7"/>
      <c r="D26" s="83"/>
      <c r="E26" s="85"/>
      <c r="F26" s="350"/>
      <c r="G26" s="505">
        <f t="shared" si="0"/>
        <v>0</v>
      </c>
      <c r="H26" s="506"/>
      <c r="I26" s="509"/>
      <c r="J26" s="510"/>
      <c r="K26" s="509"/>
      <c r="L26" s="510"/>
    </row>
    <row r="27" spans="1:12">
      <c r="A27" s="104">
        <f>Year1!A27</f>
        <v>0</v>
      </c>
      <c r="B27" s="226"/>
      <c r="C27" s="7"/>
      <c r="D27" s="83"/>
      <c r="E27" s="85"/>
      <c r="F27" s="350"/>
      <c r="G27" s="505">
        <f t="shared" si="0"/>
        <v>0</v>
      </c>
      <c r="H27" s="506"/>
      <c r="I27" s="509"/>
      <c r="J27" s="510"/>
      <c r="K27" s="509"/>
      <c r="L27" s="510"/>
    </row>
    <row r="28" spans="1:12">
      <c r="A28" s="104">
        <f>Year1!A28</f>
        <v>0</v>
      </c>
      <c r="B28" s="226"/>
      <c r="C28" s="7"/>
      <c r="D28" s="83"/>
      <c r="E28" s="85"/>
      <c r="F28" s="350"/>
      <c r="G28" s="505">
        <f t="shared" si="0"/>
        <v>0</v>
      </c>
      <c r="H28" s="506"/>
      <c r="I28" s="509"/>
      <c r="J28" s="510"/>
      <c r="K28" s="509"/>
      <c r="L28" s="510"/>
    </row>
    <row r="29" spans="1:12">
      <c r="A29" s="104">
        <f>Year1!A29</f>
        <v>0</v>
      </c>
      <c r="B29" s="226"/>
      <c r="C29" s="7"/>
      <c r="D29" s="83"/>
      <c r="E29" s="85"/>
      <c r="F29" s="350"/>
      <c r="G29" s="505">
        <f t="shared" si="0"/>
        <v>0</v>
      </c>
      <c r="H29" s="506"/>
      <c r="I29" s="509"/>
      <c r="J29" s="510"/>
      <c r="K29" s="509"/>
      <c r="L29" s="510"/>
    </row>
    <row r="30" spans="1:12">
      <c r="A30" s="104">
        <f>Year1!A30</f>
        <v>0</v>
      </c>
      <c r="B30" s="226"/>
      <c r="C30" s="7"/>
      <c r="D30" s="83"/>
      <c r="E30" s="85"/>
      <c r="F30" s="350"/>
      <c r="G30" s="505">
        <f t="shared" si="0"/>
        <v>0</v>
      </c>
      <c r="H30" s="506"/>
      <c r="I30" s="509"/>
      <c r="J30" s="510"/>
      <c r="K30" s="509"/>
      <c r="L30" s="510"/>
    </row>
    <row r="31" spans="1:12" ht="28.35" customHeight="1">
      <c r="A31" s="359" t="s">
        <v>160</v>
      </c>
      <c r="B31" s="373" t="s">
        <v>109</v>
      </c>
      <c r="C31" s="362" t="s">
        <v>7</v>
      </c>
      <c r="D31" s="369" t="s">
        <v>95</v>
      </c>
      <c r="E31" s="371" t="s">
        <v>94</v>
      </c>
      <c r="F31" s="372" t="s">
        <v>96</v>
      </c>
      <c r="G31" s="488"/>
      <c r="H31" s="448"/>
      <c r="I31" s="383"/>
      <c r="J31" s="383"/>
      <c r="K31" s="383"/>
      <c r="L31" s="384"/>
    </row>
    <row r="32" spans="1:12">
      <c r="A32" s="336"/>
      <c r="B32" s="305"/>
      <c r="C32" s="7"/>
      <c r="D32" s="83"/>
      <c r="E32" s="85"/>
      <c r="F32" s="351"/>
      <c r="G32" s="505">
        <f t="shared" ref="G32:G39" si="1">IF(F32&gt;E32,"months requested cannot exceed term",IF(OR(D32="",E32=""),0,(D32/E32)*F32))</f>
        <v>0</v>
      </c>
      <c r="H32" s="506"/>
      <c r="I32" s="423"/>
      <c r="J32" s="417"/>
      <c r="K32" s="423"/>
      <c r="L32" s="418"/>
    </row>
    <row r="33" spans="1:12">
      <c r="A33" s="336"/>
      <c r="B33" s="305"/>
      <c r="C33" s="7"/>
      <c r="D33" s="83"/>
      <c r="E33" s="85"/>
      <c r="F33" s="351"/>
      <c r="G33" s="505">
        <f t="shared" si="1"/>
        <v>0</v>
      </c>
      <c r="H33" s="506"/>
      <c r="I33" s="423"/>
      <c r="J33" s="417"/>
      <c r="K33" s="423"/>
      <c r="L33" s="418"/>
    </row>
    <row r="34" spans="1:12">
      <c r="A34" s="336"/>
      <c r="B34" s="305"/>
      <c r="C34" s="7"/>
      <c r="D34" s="83"/>
      <c r="E34" s="85"/>
      <c r="F34" s="351"/>
      <c r="G34" s="505">
        <f t="shared" si="1"/>
        <v>0</v>
      </c>
      <c r="H34" s="506"/>
      <c r="I34" s="423"/>
      <c r="J34" s="417"/>
      <c r="K34" s="423"/>
      <c r="L34" s="418"/>
    </row>
    <row r="35" spans="1:12">
      <c r="A35" s="336"/>
      <c r="B35" s="305"/>
      <c r="C35" s="7"/>
      <c r="D35" s="83"/>
      <c r="E35" s="85"/>
      <c r="F35" s="351"/>
      <c r="G35" s="505">
        <f t="shared" si="1"/>
        <v>0</v>
      </c>
      <c r="H35" s="506"/>
      <c r="I35" s="423"/>
      <c r="J35" s="417"/>
      <c r="K35" s="423"/>
      <c r="L35" s="418"/>
    </row>
    <row r="36" spans="1:12">
      <c r="A36" s="336"/>
      <c r="B36" s="305"/>
      <c r="C36" s="7"/>
      <c r="D36" s="83"/>
      <c r="E36" s="85"/>
      <c r="F36" s="351"/>
      <c r="G36" s="505">
        <f t="shared" si="1"/>
        <v>0</v>
      </c>
      <c r="H36" s="506"/>
      <c r="I36" s="423"/>
      <c r="J36" s="417"/>
      <c r="K36" s="423"/>
      <c r="L36" s="418"/>
    </row>
    <row r="37" spans="1:12">
      <c r="A37" s="336"/>
      <c r="B37" s="305"/>
      <c r="C37" s="7"/>
      <c r="D37" s="83"/>
      <c r="E37" s="85"/>
      <c r="F37" s="356"/>
      <c r="G37" s="505">
        <f t="shared" si="1"/>
        <v>0</v>
      </c>
      <c r="H37" s="506"/>
      <c r="I37" s="423"/>
      <c r="J37" s="417"/>
      <c r="K37" s="423"/>
      <c r="L37" s="418"/>
    </row>
    <row r="38" spans="1:12">
      <c r="A38" s="336"/>
      <c r="B38" s="335"/>
      <c r="C38" s="308"/>
      <c r="D38" s="309"/>
      <c r="E38" s="310"/>
      <c r="F38" s="356"/>
      <c r="G38" s="505">
        <f t="shared" si="1"/>
        <v>0</v>
      </c>
      <c r="H38" s="506"/>
      <c r="I38" s="423"/>
      <c r="J38" s="417"/>
      <c r="K38" s="423"/>
      <c r="L38" s="418"/>
    </row>
    <row r="39" spans="1:12">
      <c r="A39" s="337"/>
      <c r="B39" s="305"/>
      <c r="C39" s="7"/>
      <c r="D39" s="83"/>
      <c r="E39" s="85"/>
      <c r="F39" s="356"/>
      <c r="G39" s="505">
        <f t="shared" si="1"/>
        <v>0</v>
      </c>
      <c r="H39" s="506"/>
      <c r="I39" s="509"/>
      <c r="J39" s="535"/>
      <c r="K39" s="535"/>
      <c r="L39" s="510"/>
    </row>
    <row r="40" spans="1:12" ht="28.5">
      <c r="A40" s="511"/>
      <c r="B40" s="512"/>
      <c r="C40" s="368" t="s">
        <v>12</v>
      </c>
      <c r="D40" s="369" t="s">
        <v>95</v>
      </c>
      <c r="E40" s="371" t="s">
        <v>94</v>
      </c>
      <c r="F40" s="372" t="s">
        <v>96</v>
      </c>
      <c r="G40" s="385"/>
      <c r="H40" s="385"/>
      <c r="I40" s="385"/>
      <c r="J40" s="385"/>
      <c r="K40" s="385"/>
      <c r="L40" s="386"/>
    </row>
    <row r="41" spans="1:12">
      <c r="A41" s="511" t="s">
        <v>9</v>
      </c>
      <c r="B41" s="512"/>
      <c r="C41" s="387"/>
      <c r="D41" s="387"/>
      <c r="E41" s="370"/>
      <c r="F41" s="388"/>
      <c r="G41" s="448"/>
      <c r="H41" s="448"/>
      <c r="I41" s="513"/>
      <c r="J41" s="513"/>
      <c r="K41" s="389"/>
      <c r="L41" s="390"/>
    </row>
    <row r="42" spans="1:12">
      <c r="A42" s="482" t="s">
        <v>154</v>
      </c>
      <c r="B42" s="496"/>
      <c r="C42" s="62"/>
      <c r="D42" s="92"/>
      <c r="E42" s="93"/>
      <c r="F42" s="353"/>
      <c r="G42" s="429">
        <f>IF(F42&gt;E42,"months requested cannot exceed term",IF(OR(D42="",E42=""),0,(D42/E42)*F42)*C42)</f>
        <v>0</v>
      </c>
      <c r="H42" s="430"/>
      <c r="I42" s="509"/>
      <c r="J42" s="510"/>
      <c r="K42" s="509"/>
      <c r="L42" s="510"/>
    </row>
    <row r="43" spans="1:12">
      <c r="A43" s="482" t="s">
        <v>155</v>
      </c>
      <c r="B43" s="496"/>
      <c r="C43" s="62"/>
      <c r="D43" s="92"/>
      <c r="E43" s="93"/>
      <c r="F43" s="353"/>
      <c r="G43" s="429">
        <f t="shared" ref="G43:G45" si="2">IF(F43&gt;E43,"months requested cannot exceed term",IF(OR(D43="",E43=""),0,(D43/E43)*F43)*C43)</f>
        <v>0</v>
      </c>
      <c r="H43" s="430"/>
      <c r="I43" s="509"/>
      <c r="J43" s="510"/>
      <c r="K43" s="509"/>
      <c r="L43" s="510"/>
    </row>
    <row r="44" spans="1:12">
      <c r="A44" s="482" t="s">
        <v>156</v>
      </c>
      <c r="B44" s="496"/>
      <c r="C44" s="62"/>
      <c r="D44" s="92"/>
      <c r="E44" s="93"/>
      <c r="F44" s="353"/>
      <c r="G44" s="429">
        <f t="shared" si="2"/>
        <v>0</v>
      </c>
      <c r="H44" s="430"/>
      <c r="I44" s="509"/>
      <c r="J44" s="510"/>
      <c r="K44" s="509"/>
      <c r="L44" s="510"/>
    </row>
    <row r="45" spans="1:12">
      <c r="A45" s="484" t="s">
        <v>157</v>
      </c>
      <c r="B45" s="517"/>
      <c r="C45" s="323"/>
      <c r="D45" s="324"/>
      <c r="E45" s="325"/>
      <c r="F45" s="357"/>
      <c r="G45" s="441">
        <f t="shared" si="2"/>
        <v>0</v>
      </c>
      <c r="H45" s="442"/>
      <c r="I45" s="509"/>
      <c r="J45" s="510"/>
      <c r="K45" s="509"/>
      <c r="L45" s="510"/>
    </row>
    <row r="46" spans="1:12" ht="19.350000000000001" customHeight="1">
      <c r="A46" s="443" t="s">
        <v>10</v>
      </c>
      <c r="B46" s="444"/>
      <c r="C46" s="317"/>
      <c r="D46" s="326"/>
      <c r="E46" s="318"/>
      <c r="F46" s="319"/>
      <c r="G46" s="448"/>
      <c r="H46" s="448"/>
      <c r="I46" s="514"/>
      <c r="J46" s="514"/>
      <c r="K46" s="514"/>
      <c r="L46" s="515"/>
    </row>
    <row r="47" spans="1:12">
      <c r="A47" s="480" t="s">
        <v>154</v>
      </c>
      <c r="B47" s="518"/>
      <c r="C47" s="311"/>
      <c r="D47" s="312"/>
      <c r="E47" s="313"/>
      <c r="F47" s="353"/>
      <c r="G47" s="486">
        <f>IF(F47&gt;E47,"months requested cannot exceed term",IF(OR(D47="",E47=""),0,(D47/E47)*F47)*C47)</f>
        <v>0</v>
      </c>
      <c r="H47" s="487"/>
      <c r="I47" s="509"/>
      <c r="J47" s="510"/>
      <c r="K47" s="509"/>
      <c r="L47" s="510"/>
    </row>
    <row r="48" spans="1:12">
      <c r="A48" s="482" t="s">
        <v>155</v>
      </c>
      <c r="B48" s="496"/>
      <c r="C48" s="62"/>
      <c r="D48" s="92"/>
      <c r="E48" s="93"/>
      <c r="F48" s="353"/>
      <c r="G48" s="429">
        <f t="shared" ref="G48:G50" si="3">IF(F48&gt;E48,"months requested cannot exceed term",IF(OR(D48="",E48=""),0,(D48/E48)*F48)*C48)</f>
        <v>0</v>
      </c>
      <c r="H48" s="430"/>
      <c r="I48" s="509"/>
      <c r="J48" s="510"/>
      <c r="K48" s="509"/>
      <c r="L48" s="510"/>
    </row>
    <row r="49" spans="1:12">
      <c r="A49" s="482" t="s">
        <v>156</v>
      </c>
      <c r="B49" s="496"/>
      <c r="C49" s="62"/>
      <c r="D49" s="92"/>
      <c r="E49" s="93"/>
      <c r="F49" s="353"/>
      <c r="G49" s="429">
        <f t="shared" si="3"/>
        <v>0</v>
      </c>
      <c r="H49" s="430"/>
      <c r="I49" s="509"/>
      <c r="J49" s="510"/>
      <c r="K49" s="509"/>
      <c r="L49" s="510"/>
    </row>
    <row r="50" spans="1:12">
      <c r="A50" s="484" t="s">
        <v>157</v>
      </c>
      <c r="B50" s="517"/>
      <c r="C50" s="323"/>
      <c r="D50" s="324"/>
      <c r="E50" s="325"/>
      <c r="F50" s="357"/>
      <c r="G50" s="441">
        <f t="shared" si="3"/>
        <v>0</v>
      </c>
      <c r="H50" s="442"/>
      <c r="I50" s="509"/>
      <c r="J50" s="510"/>
      <c r="K50" s="509"/>
      <c r="L50" s="510"/>
    </row>
    <row r="51" spans="1:12" ht="19.350000000000001" customHeight="1">
      <c r="A51" s="443" t="s">
        <v>11</v>
      </c>
      <c r="B51" s="444"/>
      <c r="C51" s="317"/>
      <c r="D51" s="326"/>
      <c r="E51" s="318"/>
      <c r="F51" s="319"/>
      <c r="G51" s="448"/>
      <c r="H51" s="448"/>
      <c r="I51" s="514"/>
      <c r="J51" s="514"/>
      <c r="K51" s="514"/>
      <c r="L51" s="515"/>
    </row>
    <row r="52" spans="1:12">
      <c r="A52" s="480" t="s">
        <v>154</v>
      </c>
      <c r="B52" s="518"/>
      <c r="C52" s="311"/>
      <c r="D52" s="312"/>
      <c r="E52" s="313"/>
      <c r="F52" s="353"/>
      <c r="G52" s="486">
        <f t="shared" ref="G52:G55" si="4">IF(F52&gt;E52,"months requested cannot exceed term",IF(OR(D52="",E52=""),0,(D52/E52)*F52)*C52)</f>
        <v>0</v>
      </c>
      <c r="H52" s="487"/>
      <c r="I52" s="509"/>
      <c r="J52" s="510"/>
      <c r="K52" s="509"/>
      <c r="L52" s="510"/>
    </row>
    <row r="53" spans="1:12">
      <c r="A53" s="482" t="s">
        <v>155</v>
      </c>
      <c r="B53" s="496"/>
      <c r="C53" s="62"/>
      <c r="D53" s="92"/>
      <c r="E53" s="93"/>
      <c r="F53" s="353"/>
      <c r="G53" s="429">
        <f t="shared" si="4"/>
        <v>0</v>
      </c>
      <c r="H53" s="430"/>
      <c r="I53" s="509"/>
      <c r="J53" s="510"/>
      <c r="K53" s="509"/>
      <c r="L53" s="510"/>
    </row>
    <row r="54" spans="1:12">
      <c r="A54" s="482" t="s">
        <v>156</v>
      </c>
      <c r="B54" s="496"/>
      <c r="C54" s="62"/>
      <c r="D54" s="92"/>
      <c r="E54" s="93"/>
      <c r="F54" s="353"/>
      <c r="G54" s="429">
        <f t="shared" si="4"/>
        <v>0</v>
      </c>
      <c r="H54" s="430"/>
      <c r="I54" s="509"/>
      <c r="J54" s="510"/>
      <c r="K54" s="509"/>
      <c r="L54" s="510"/>
    </row>
    <row r="55" spans="1:12">
      <c r="A55" s="482" t="s">
        <v>157</v>
      </c>
      <c r="B55" s="496"/>
      <c r="C55" s="62"/>
      <c r="D55" s="92"/>
      <c r="E55" s="93"/>
      <c r="F55" s="353"/>
      <c r="G55" s="429">
        <f t="shared" si="4"/>
        <v>0</v>
      </c>
      <c r="H55" s="430"/>
      <c r="I55" s="509"/>
      <c r="J55" s="510"/>
      <c r="K55" s="509"/>
      <c r="L55" s="510"/>
    </row>
    <row r="56" spans="1:12" ht="15">
      <c r="A56" s="411" t="s">
        <v>13</v>
      </c>
      <c r="B56" s="516"/>
      <c r="C56" s="302"/>
      <c r="D56" s="300"/>
      <c r="E56" s="300"/>
      <c r="F56" s="300"/>
      <c r="G56" s="432">
        <f>SUM(G23:H55)</f>
        <v>0</v>
      </c>
      <c r="H56" s="433"/>
      <c r="I56" s="432">
        <f>SUM(I23:J55)</f>
        <v>0</v>
      </c>
      <c r="J56" s="433"/>
      <c r="K56" s="432">
        <f>SUM(K23:L55)</f>
        <v>0</v>
      </c>
      <c r="L56" s="433"/>
    </row>
    <row r="57" spans="1:12" ht="15">
      <c r="A57" s="411" t="s">
        <v>14</v>
      </c>
      <c r="B57" s="412"/>
      <c r="C57" s="16" t="s">
        <v>15</v>
      </c>
      <c r="D57" s="341"/>
      <c r="E57" s="341"/>
      <c r="F57" s="341"/>
      <c r="G57" s="321"/>
      <c r="H57" s="321"/>
      <c r="I57" s="321"/>
      <c r="J57" s="321"/>
      <c r="K57" s="321"/>
      <c r="L57" s="322"/>
    </row>
    <row r="58" spans="1:12">
      <c r="A58" s="419" t="s">
        <v>8</v>
      </c>
      <c r="B58" s="420"/>
      <c r="C58" s="327">
        <v>0.24</v>
      </c>
      <c r="D58" s="99"/>
      <c r="E58" s="96"/>
      <c r="F58" s="100"/>
      <c r="G58" s="457">
        <f>SUM(G23:H45)*C58</f>
        <v>0</v>
      </c>
      <c r="H58" s="453"/>
      <c r="I58" s="452">
        <f>SUM(I23:J41)*C58</f>
        <v>0</v>
      </c>
      <c r="J58" s="453"/>
      <c r="K58" s="452">
        <f>SUM(K23:L41)*C58</f>
        <v>0</v>
      </c>
      <c r="L58" s="453"/>
    </row>
    <row r="59" spans="1:12">
      <c r="A59" s="419" t="s">
        <v>10</v>
      </c>
      <c r="B59" s="420"/>
      <c r="C59" s="142">
        <v>0.05</v>
      </c>
      <c r="D59" s="99"/>
      <c r="E59" s="96"/>
      <c r="F59" s="100"/>
      <c r="G59" s="413">
        <f>SUM(G47:H50)*C59</f>
        <v>0</v>
      </c>
      <c r="H59" s="414"/>
      <c r="I59" s="424">
        <f>I46*C59</f>
        <v>0</v>
      </c>
      <c r="J59" s="414"/>
      <c r="K59" s="424">
        <f>K46*C59</f>
        <v>0</v>
      </c>
      <c r="L59" s="414"/>
    </row>
    <row r="60" spans="1:12">
      <c r="A60" s="419" t="s">
        <v>11</v>
      </c>
      <c r="B60" s="420"/>
      <c r="C60" s="142">
        <v>1.4999999999999999E-2</v>
      </c>
      <c r="D60" s="101"/>
      <c r="E60" s="102"/>
      <c r="F60" s="103"/>
      <c r="G60" s="413">
        <f>SUM(G52:G55)*C60</f>
        <v>0</v>
      </c>
      <c r="H60" s="414"/>
      <c r="I60" s="424">
        <f>I51*C60</f>
        <v>0</v>
      </c>
      <c r="J60" s="414"/>
      <c r="K60" s="424">
        <f>K51*C60</f>
        <v>0</v>
      </c>
      <c r="L60" s="414"/>
    </row>
    <row r="61" spans="1:12" ht="15">
      <c r="A61" s="407" t="s">
        <v>16</v>
      </c>
      <c r="B61" s="408"/>
      <c r="C61" s="532"/>
      <c r="D61" s="6"/>
      <c r="E61" s="6"/>
      <c r="F61" s="6"/>
      <c r="G61" s="424">
        <f>SUM(G56:H60)</f>
        <v>0</v>
      </c>
      <c r="H61" s="414"/>
      <c r="I61" s="424">
        <f>SUM(I56:J60)</f>
        <v>0</v>
      </c>
      <c r="J61" s="414"/>
      <c r="K61" s="424">
        <f>SUM(K56:L60)</f>
        <v>0</v>
      </c>
      <c r="L61" s="414"/>
    </row>
    <row r="62" spans="1:12" ht="15">
      <c r="A62" s="407" t="s">
        <v>17</v>
      </c>
      <c r="B62" s="408"/>
      <c r="C62" s="533"/>
      <c r="D62" s="6"/>
      <c r="E62" s="6"/>
      <c r="F62" s="6"/>
      <c r="G62" s="523">
        <f>SUM(G63:H64)</f>
        <v>0</v>
      </c>
      <c r="H62" s="523"/>
      <c r="I62" s="413">
        <f t="shared" ref="I62" si="5">SUM(I63:J64)</f>
        <v>0</v>
      </c>
      <c r="J62" s="414"/>
      <c r="K62" s="413">
        <f t="shared" ref="K62" si="6">SUM(K63:L64)</f>
        <v>0</v>
      </c>
      <c r="L62" s="414"/>
    </row>
    <row r="63" spans="1:12">
      <c r="A63" s="419" t="s">
        <v>158</v>
      </c>
      <c r="B63" s="420"/>
      <c r="C63" s="533"/>
      <c r="D63" s="6"/>
      <c r="E63" s="6"/>
      <c r="F63" s="6"/>
      <c r="G63" s="423"/>
      <c r="H63" s="418"/>
      <c r="I63" s="423"/>
      <c r="J63" s="418"/>
      <c r="K63" s="423"/>
      <c r="L63" s="418"/>
    </row>
    <row r="64" spans="1:12">
      <c r="A64" s="419" t="s">
        <v>159</v>
      </c>
      <c r="B64" s="420"/>
      <c r="C64" s="533"/>
      <c r="D64" s="6"/>
      <c r="E64" s="6"/>
      <c r="F64" s="6"/>
      <c r="G64" s="423"/>
      <c r="H64" s="418"/>
      <c r="I64" s="423"/>
      <c r="J64" s="418"/>
      <c r="K64" s="423"/>
      <c r="L64" s="418"/>
    </row>
    <row r="65" spans="1:12" ht="15">
      <c r="A65" s="407" t="s">
        <v>18</v>
      </c>
      <c r="B65" s="408"/>
      <c r="C65" s="533"/>
      <c r="D65" s="6"/>
      <c r="E65" s="6"/>
      <c r="F65" s="6"/>
      <c r="G65" s="423"/>
      <c r="H65" s="418"/>
      <c r="I65" s="423"/>
      <c r="J65" s="418"/>
      <c r="K65" s="423"/>
      <c r="L65" s="418"/>
    </row>
    <row r="66" spans="1:12" ht="15">
      <c r="A66" s="407" t="s">
        <v>19</v>
      </c>
      <c r="B66" s="408"/>
      <c r="C66" s="533"/>
      <c r="D66" s="6"/>
      <c r="E66" s="6"/>
      <c r="F66" s="6"/>
      <c r="G66" s="423"/>
      <c r="H66" s="418"/>
      <c r="I66" s="423"/>
      <c r="J66" s="418"/>
      <c r="K66" s="423"/>
      <c r="L66" s="418"/>
    </row>
    <row r="67" spans="1:12" ht="15">
      <c r="A67" s="407" t="s">
        <v>20</v>
      </c>
      <c r="B67" s="408"/>
      <c r="C67" s="533"/>
      <c r="D67" s="6"/>
      <c r="E67" s="6"/>
      <c r="F67" s="6"/>
      <c r="G67" s="88"/>
      <c r="H67" s="41"/>
      <c r="I67" s="41"/>
      <c r="J67" s="41"/>
      <c r="K67" s="41"/>
      <c r="L67" s="42"/>
    </row>
    <row r="68" spans="1:12">
      <c r="A68" s="419" t="s">
        <v>80</v>
      </c>
      <c r="B68" s="420"/>
      <c r="C68" s="533"/>
      <c r="D68" s="6"/>
      <c r="E68" s="6"/>
      <c r="F68" s="6"/>
      <c r="G68" s="519">
        <f>SUM(C84:C90)</f>
        <v>0</v>
      </c>
      <c r="H68" s="520"/>
      <c r="I68" s="521"/>
      <c r="J68" s="522"/>
      <c r="K68" s="521"/>
      <c r="L68" s="522"/>
    </row>
    <row r="69" spans="1:12">
      <c r="A69" s="419" t="s">
        <v>22</v>
      </c>
      <c r="B69" s="420"/>
      <c r="C69" s="533"/>
      <c r="D69" s="6"/>
      <c r="E69" s="6"/>
      <c r="F69" s="6"/>
      <c r="G69" s="521"/>
      <c r="H69" s="522"/>
      <c r="I69" s="521"/>
      <c r="J69" s="522"/>
      <c r="K69" s="521"/>
      <c r="L69" s="522"/>
    </row>
    <row r="70" spans="1:12">
      <c r="A70" s="419" t="s">
        <v>23</v>
      </c>
      <c r="B70" s="420"/>
      <c r="C70" s="533"/>
      <c r="D70" s="6"/>
      <c r="E70" s="6"/>
      <c r="F70" s="6"/>
      <c r="G70" s="521"/>
      <c r="H70" s="522"/>
      <c r="I70" s="521"/>
      <c r="J70" s="522"/>
      <c r="K70" s="521"/>
      <c r="L70" s="522"/>
    </row>
    <row r="71" spans="1:12" ht="15">
      <c r="A71" s="407" t="s">
        <v>162</v>
      </c>
      <c r="B71" s="408"/>
      <c r="C71" s="533"/>
      <c r="D71" s="6"/>
      <c r="E71" s="6"/>
      <c r="F71" s="6"/>
      <c r="G71" s="521"/>
      <c r="H71" s="522"/>
      <c r="I71" s="521"/>
      <c r="J71" s="522"/>
      <c r="K71" s="521"/>
      <c r="L71" s="522"/>
    </row>
    <row r="72" spans="1:12" ht="15">
      <c r="A72" s="407" t="s">
        <v>24</v>
      </c>
      <c r="B72" s="409"/>
      <c r="C72" s="533"/>
      <c r="D72" s="6"/>
      <c r="E72" s="6"/>
      <c r="F72" s="6"/>
      <c r="G72" s="521"/>
      <c r="H72" s="522"/>
      <c r="I72" s="521"/>
      <c r="J72" s="522"/>
      <c r="K72" s="521"/>
      <c r="L72" s="522"/>
    </row>
    <row r="73" spans="1:12" ht="15">
      <c r="A73" s="407" t="s">
        <v>25</v>
      </c>
      <c r="B73" s="408"/>
      <c r="C73" s="533"/>
      <c r="D73" s="6"/>
      <c r="E73" s="6"/>
      <c r="F73" s="6"/>
      <c r="G73" s="521"/>
      <c r="H73" s="522"/>
      <c r="I73" s="521"/>
      <c r="J73" s="522"/>
      <c r="K73" s="521"/>
      <c r="L73" s="522"/>
    </row>
    <row r="74" spans="1:12" ht="15">
      <c r="A74" s="407" t="s">
        <v>26</v>
      </c>
      <c r="B74" s="408"/>
      <c r="C74" s="533"/>
      <c r="D74" s="6"/>
      <c r="E74" s="6"/>
      <c r="F74" s="6"/>
      <c r="G74" s="521"/>
      <c r="H74" s="522"/>
      <c r="I74" s="521"/>
      <c r="J74" s="522"/>
      <c r="K74" s="521"/>
      <c r="L74" s="522"/>
    </row>
    <row r="75" spans="1:12" ht="15">
      <c r="A75" s="407" t="s">
        <v>27</v>
      </c>
      <c r="B75" s="408"/>
      <c r="C75" s="534"/>
      <c r="D75" s="86"/>
      <c r="E75" s="86"/>
      <c r="F75" s="86"/>
      <c r="G75" s="424">
        <f>G61+G62+G65+G66+G68+G69+G70+G71+G72+G73+G74</f>
        <v>0</v>
      </c>
      <c r="H75" s="414"/>
      <c r="I75" s="424">
        <f t="shared" ref="I75" si="7">I61+I62+I65+I66+I68+I69+I70+I71+I72+I73+I74</f>
        <v>0</v>
      </c>
      <c r="J75" s="414"/>
      <c r="K75" s="424">
        <f t="shared" ref="K75" si="8">K61+K62+K65+K66+K68+K69+K70+K71+K72+K73+K74</f>
        <v>0</v>
      </c>
      <c r="L75" s="414"/>
    </row>
    <row r="76" spans="1:12" ht="15">
      <c r="A76" s="374"/>
      <c r="B76" s="375"/>
      <c r="C76" s="16" t="s">
        <v>29</v>
      </c>
      <c r="D76" s="80"/>
      <c r="E76" s="80"/>
      <c r="F76" s="80"/>
      <c r="G76" s="19"/>
      <c r="H76" s="20"/>
      <c r="I76" s="20"/>
      <c r="J76" s="20"/>
      <c r="K76" s="20"/>
      <c r="L76" s="21"/>
    </row>
    <row r="77" spans="1:12" ht="15">
      <c r="A77" s="407" t="s">
        <v>28</v>
      </c>
      <c r="B77" s="408"/>
      <c r="C77" s="22">
        <f>IF(OR(B12="Select",B13="Select",G12="Select"),0,IF((AND(B12="Research",B13="On Campus",G12="No")),52%,IF((AND(B12="Instruction",B13="On Campus", G12="No")),56%,IF((AND(B12="Other",B13="On Campus", G12="No")),32.5%,IF(AND(B13="Off Campus",G12="No"),26%,IF(G12="Yes",G13))))))</f>
        <v>0</v>
      </c>
      <c r="D77" s="81"/>
      <c r="E77" s="81"/>
      <c r="F77" s="81"/>
      <c r="G77" s="424">
        <f>C77*B78</f>
        <v>0</v>
      </c>
      <c r="H77" s="414"/>
      <c r="I77" s="424">
        <f>C77*I75</f>
        <v>0</v>
      </c>
      <c r="J77" s="414"/>
      <c r="K77" s="424">
        <f>C77*K75</f>
        <v>0</v>
      </c>
      <c r="L77" s="414"/>
    </row>
    <row r="78" spans="1:12">
      <c r="A78" s="69" t="s">
        <v>30</v>
      </c>
      <c r="B78" s="60">
        <f>IF(AND(G12="No",(Year1!G68+Year2!G68)&lt;=25000),G75-G71-G72-G73,IF(AND(G12="No",(Year1!G68+Year2!G68)&gt;25000),G75-G68+SUM(G84:G90)-G71-G72-G73,IF((G12="Yes"),G75,)))</f>
        <v>0</v>
      </c>
      <c r="C78" s="51"/>
      <c r="D78" s="52"/>
      <c r="E78" s="52"/>
      <c r="F78" s="53"/>
      <c r="G78" s="19"/>
      <c r="H78" s="20"/>
      <c r="I78" s="20"/>
      <c r="J78" s="20"/>
      <c r="K78" s="20"/>
      <c r="L78" s="21"/>
    </row>
    <row r="79" spans="1:12" ht="15">
      <c r="A79" s="411" t="s">
        <v>31</v>
      </c>
      <c r="B79" s="412"/>
      <c r="C79" s="82"/>
      <c r="D79" s="208"/>
      <c r="E79" s="208"/>
      <c r="F79" s="209"/>
      <c r="G79" s="413">
        <f>G75+G77</f>
        <v>0</v>
      </c>
      <c r="H79" s="414"/>
      <c r="I79" s="424">
        <f>I75+I77</f>
        <v>0</v>
      </c>
      <c r="J79" s="414"/>
      <c r="K79" s="424">
        <f>K75+K77</f>
        <v>0</v>
      </c>
      <c r="L79" s="414"/>
    </row>
    <row r="80" spans="1:12">
      <c r="A80" s="23"/>
      <c r="B80" s="24"/>
      <c r="C80" s="24"/>
      <c r="D80" s="24"/>
      <c r="E80" s="24"/>
      <c r="F80" s="24"/>
      <c r="G80" s="24"/>
      <c r="H80" s="24"/>
      <c r="I80" s="24"/>
      <c r="J80" s="24"/>
      <c r="K80" s="24"/>
      <c r="L80" s="59"/>
    </row>
    <row r="81" spans="1:12">
      <c r="A81" s="23"/>
      <c r="B81" s="24"/>
      <c r="C81" s="24"/>
      <c r="D81" s="24"/>
      <c r="E81" s="24"/>
      <c r="F81" s="24"/>
      <c r="G81" s="24"/>
      <c r="H81" s="24"/>
      <c r="I81" s="24"/>
      <c r="J81" s="24"/>
      <c r="K81" s="24"/>
      <c r="L81" s="59"/>
    </row>
    <row r="82" spans="1:12" ht="15">
      <c r="A82" s="421" t="s">
        <v>52</v>
      </c>
      <c r="B82" s="422"/>
      <c r="C82" s="391"/>
      <c r="D82" s="391"/>
      <c r="E82" s="391"/>
      <c r="F82" s="391"/>
      <c r="G82" s="391"/>
      <c r="H82" s="24"/>
      <c r="I82" s="24"/>
      <c r="J82" s="24"/>
      <c r="K82" s="24"/>
      <c r="L82" s="59"/>
    </row>
    <row r="83" spans="1:12">
      <c r="A83" s="392" t="s">
        <v>53</v>
      </c>
      <c r="B83" s="393"/>
      <c r="C83" s="379" t="s">
        <v>3</v>
      </c>
      <c r="D83" s="394"/>
      <c r="E83" s="394"/>
      <c r="F83" s="394"/>
      <c r="G83" s="80" t="s">
        <v>5</v>
      </c>
      <c r="H83" s="51"/>
      <c r="I83" s="52"/>
      <c r="J83" s="52"/>
      <c r="K83" s="52"/>
      <c r="L83" s="53"/>
    </row>
    <row r="84" spans="1:12">
      <c r="A84" s="492">
        <f>Year1!A84</f>
        <v>0</v>
      </c>
      <c r="B84" s="493"/>
      <c r="C84" s="218"/>
      <c r="D84" s="112"/>
      <c r="E84" s="113"/>
      <c r="F84" s="114"/>
      <c r="G84" s="109">
        <f>IF(AND(C84&gt;0,Year1!C84+Year2!C84&gt;25000),(25000-(Year1!G84)),C84)</f>
        <v>0</v>
      </c>
      <c r="H84" s="54"/>
      <c r="I84" s="50"/>
      <c r="J84" s="50"/>
      <c r="K84" s="50"/>
      <c r="L84" s="55"/>
    </row>
    <row r="85" spans="1:12">
      <c r="A85" s="492">
        <f>Year1!A85</f>
        <v>0</v>
      </c>
      <c r="B85" s="493"/>
      <c r="C85" s="218"/>
      <c r="D85" s="115"/>
      <c r="E85" s="111"/>
      <c r="F85" s="116"/>
      <c r="G85" s="109">
        <f>IF(AND(C85&gt;0,Year1!C85+Year2!C85&gt;25000),(25000-(Year1!G85)),C85)</f>
        <v>0</v>
      </c>
      <c r="H85" s="54"/>
      <c r="I85" s="50"/>
      <c r="J85" s="50"/>
      <c r="K85" s="50"/>
      <c r="L85" s="55"/>
    </row>
    <row r="86" spans="1:12">
      <c r="A86" s="492">
        <f>Year1!A86</f>
        <v>0</v>
      </c>
      <c r="B86" s="493"/>
      <c r="C86" s="218"/>
      <c r="D86" s="115"/>
      <c r="E86" s="111"/>
      <c r="F86" s="116"/>
      <c r="G86" s="109">
        <f>IF(AND(C86&gt;0,Year1!C86+Year2!C86&gt;25000),(25000-(Year1!G86)),C86)</f>
        <v>0</v>
      </c>
      <c r="H86" s="54"/>
      <c r="I86" s="50"/>
      <c r="J86" s="50"/>
      <c r="K86" s="50"/>
      <c r="L86" s="55"/>
    </row>
    <row r="87" spans="1:12">
      <c r="A87" s="492">
        <f>Year1!A87</f>
        <v>0</v>
      </c>
      <c r="B87" s="493"/>
      <c r="C87" s="218"/>
      <c r="D87" s="115"/>
      <c r="E87" s="111"/>
      <c r="F87" s="116"/>
      <c r="G87" s="109">
        <f>IF(AND(C87&gt;0,Year1!C87+Year2!C87&gt;25000),(25000-(Year1!G87)),C87)</f>
        <v>0</v>
      </c>
      <c r="H87" s="54"/>
      <c r="I87" s="50"/>
      <c r="J87" s="50"/>
      <c r="K87" s="50"/>
      <c r="L87" s="55"/>
    </row>
    <row r="88" spans="1:12">
      <c r="A88" s="490">
        <f>Year1!A88</f>
        <v>0</v>
      </c>
      <c r="B88" s="491"/>
      <c r="C88" s="78"/>
      <c r="D88" s="32"/>
      <c r="E88" s="33"/>
      <c r="F88" s="34"/>
      <c r="G88" s="109">
        <f>IF(AND(C88&gt;0,Year1!C88+Year2!C88&gt;25000),(25000-(Year1!G88)),C88)</f>
        <v>0</v>
      </c>
      <c r="H88" s="54"/>
      <c r="I88" s="50"/>
      <c r="J88" s="50"/>
      <c r="K88" s="50"/>
      <c r="L88" s="55"/>
    </row>
    <row r="89" spans="1:12">
      <c r="A89" s="490">
        <f>Year1!A89</f>
        <v>0</v>
      </c>
      <c r="B89" s="491"/>
      <c r="C89" s="78"/>
      <c r="D89" s="32"/>
      <c r="E89" s="33"/>
      <c r="F89" s="34"/>
      <c r="G89" s="109">
        <f>IF(AND(C89&gt;0,Year1!C89+Year2!C89&gt;25000),(25000-(Year1!G89)),C89)</f>
        <v>0</v>
      </c>
      <c r="H89" s="54"/>
      <c r="I89" s="50"/>
      <c r="J89" s="50"/>
      <c r="K89" s="50"/>
      <c r="L89" s="55"/>
    </row>
    <row r="90" spans="1:12">
      <c r="A90" s="490">
        <f>Year1!A90</f>
        <v>0</v>
      </c>
      <c r="B90" s="491"/>
      <c r="C90" s="78"/>
      <c r="D90" s="35"/>
      <c r="E90" s="36"/>
      <c r="F90" s="37"/>
      <c r="G90" s="109">
        <f>IF(AND(C90&gt;0,Year1!C90+Year2!C90&gt;25000),(25000-(Year1!G90)),C90)</f>
        <v>0</v>
      </c>
      <c r="H90" s="56"/>
      <c r="I90" s="57"/>
      <c r="J90" s="57"/>
      <c r="K90" s="57"/>
      <c r="L90" s="58"/>
    </row>
  </sheetData>
  <sheetProtection algorithmName="SHA-512" hashValue="B6AU8wd/s8HdI690RXsILGcUB0N8cLtecKStnmpsGOg8G42rvc6VVeMDZGcxXTq/A+od/n3A0+57WlzaiNYb7w==" saltValue="OIT4J+tBhnbiWhWjL7lLNQ==" spinCount="100000" sheet="1" objects="1" scenarios="1" selectLockedCells="1"/>
  <mergeCells count="227">
    <mergeCell ref="I54:J54"/>
    <mergeCell ref="K54:L54"/>
    <mergeCell ref="I55:J55"/>
    <mergeCell ref="K55:L55"/>
    <mergeCell ref="G63:H63"/>
    <mergeCell ref="G64:H64"/>
    <mergeCell ref="I63:J63"/>
    <mergeCell ref="I64:J64"/>
    <mergeCell ref="K63:L63"/>
    <mergeCell ref="K64:L64"/>
    <mergeCell ref="G54:H54"/>
    <mergeCell ref="G55:H55"/>
    <mergeCell ref="G60:H60"/>
    <mergeCell ref="I60:J60"/>
    <mergeCell ref="K60:L60"/>
    <mergeCell ref="G58:H58"/>
    <mergeCell ref="I58:J58"/>
    <mergeCell ref="K58:L58"/>
    <mergeCell ref="I48:J48"/>
    <mergeCell ref="K48:L48"/>
    <mergeCell ref="I49:J49"/>
    <mergeCell ref="K49:L49"/>
    <mergeCell ref="I50:J50"/>
    <mergeCell ref="K50:L50"/>
    <mergeCell ref="I52:J52"/>
    <mergeCell ref="K52:L52"/>
    <mergeCell ref="I53:J53"/>
    <mergeCell ref="K53:L53"/>
    <mergeCell ref="A42:B42"/>
    <mergeCell ref="A43:B43"/>
    <mergeCell ref="A44:B44"/>
    <mergeCell ref="A45:B45"/>
    <mergeCell ref="G47:H47"/>
    <mergeCell ref="G46:H46"/>
    <mergeCell ref="A47:B47"/>
    <mergeCell ref="I39:J39"/>
    <mergeCell ref="K39:L39"/>
    <mergeCell ref="I42:J42"/>
    <mergeCell ref="K42:L42"/>
    <mergeCell ref="I43:J43"/>
    <mergeCell ref="I44:J44"/>
    <mergeCell ref="I45:J45"/>
    <mergeCell ref="K43:L43"/>
    <mergeCell ref="K44:L44"/>
    <mergeCell ref="K45:L45"/>
    <mergeCell ref="I47:J47"/>
    <mergeCell ref="K47:L47"/>
    <mergeCell ref="G53:H53"/>
    <mergeCell ref="G31:H31"/>
    <mergeCell ref="G32:H32"/>
    <mergeCell ref="G33:H33"/>
    <mergeCell ref="G34:H34"/>
    <mergeCell ref="G35:H35"/>
    <mergeCell ref="G36:H36"/>
    <mergeCell ref="G37:H37"/>
    <mergeCell ref="G38:H38"/>
    <mergeCell ref="G39:H39"/>
    <mergeCell ref="G42:H42"/>
    <mergeCell ref="G43:H43"/>
    <mergeCell ref="G44:H44"/>
    <mergeCell ref="G45:H45"/>
    <mergeCell ref="A1:L3"/>
    <mergeCell ref="N1:T3"/>
    <mergeCell ref="A79:B79"/>
    <mergeCell ref="G79:H79"/>
    <mergeCell ref="I79:J79"/>
    <mergeCell ref="K79:L79"/>
    <mergeCell ref="A74:B74"/>
    <mergeCell ref="C7:G7"/>
    <mergeCell ref="C8:G8"/>
    <mergeCell ref="C9:G9"/>
    <mergeCell ref="H7:J7"/>
    <mergeCell ref="H8:J8"/>
    <mergeCell ref="H9:J9"/>
    <mergeCell ref="K7:L7"/>
    <mergeCell ref="K8:L8"/>
    <mergeCell ref="K9:L9"/>
    <mergeCell ref="A75:B75"/>
    <mergeCell ref="G75:H75"/>
    <mergeCell ref="I75:J75"/>
    <mergeCell ref="K75:L75"/>
    <mergeCell ref="I71:J71"/>
    <mergeCell ref="K71:L71"/>
    <mergeCell ref="A61:B61"/>
    <mergeCell ref="C61:C75"/>
    <mergeCell ref="K70:L70"/>
    <mergeCell ref="A71:B71"/>
    <mergeCell ref="G69:H69"/>
    <mergeCell ref="G77:H77"/>
    <mergeCell ref="I77:J77"/>
    <mergeCell ref="K77:L77"/>
    <mergeCell ref="A72:B72"/>
    <mergeCell ref="G72:H72"/>
    <mergeCell ref="I72:J72"/>
    <mergeCell ref="K72:L72"/>
    <mergeCell ref="A73:B73"/>
    <mergeCell ref="G73:H73"/>
    <mergeCell ref="I73:J73"/>
    <mergeCell ref="K73:L73"/>
    <mergeCell ref="G74:H74"/>
    <mergeCell ref="I74:J74"/>
    <mergeCell ref="K74:L74"/>
    <mergeCell ref="G71:H71"/>
    <mergeCell ref="I69:J69"/>
    <mergeCell ref="K69:L69"/>
    <mergeCell ref="A70:B70"/>
    <mergeCell ref="G70:H70"/>
    <mergeCell ref="I70:J70"/>
    <mergeCell ref="G68:H68"/>
    <mergeCell ref="I68:J68"/>
    <mergeCell ref="K68:L68"/>
    <mergeCell ref="K61:L61"/>
    <mergeCell ref="A62:B62"/>
    <mergeCell ref="G62:H62"/>
    <mergeCell ref="I62:J62"/>
    <mergeCell ref="K62:L62"/>
    <mergeCell ref="A65:B65"/>
    <mergeCell ref="G65:H65"/>
    <mergeCell ref="I65:J65"/>
    <mergeCell ref="K65:L65"/>
    <mergeCell ref="G61:H61"/>
    <mergeCell ref="I61:J61"/>
    <mergeCell ref="G66:H66"/>
    <mergeCell ref="I66:J66"/>
    <mergeCell ref="K66:L66"/>
    <mergeCell ref="A67:B67"/>
    <mergeCell ref="A59:B59"/>
    <mergeCell ref="G59:H59"/>
    <mergeCell ref="I59:J59"/>
    <mergeCell ref="K59:L59"/>
    <mergeCell ref="A60:B60"/>
    <mergeCell ref="I46:J46"/>
    <mergeCell ref="K46:L46"/>
    <mergeCell ref="A51:B51"/>
    <mergeCell ref="G51:H51"/>
    <mergeCell ref="I51:J51"/>
    <mergeCell ref="K51:L51"/>
    <mergeCell ref="A56:B56"/>
    <mergeCell ref="G56:H56"/>
    <mergeCell ref="I56:J56"/>
    <mergeCell ref="K56:L56"/>
    <mergeCell ref="G48:H48"/>
    <mergeCell ref="G49:H49"/>
    <mergeCell ref="G50:H50"/>
    <mergeCell ref="A48:B48"/>
    <mergeCell ref="A49:B49"/>
    <mergeCell ref="A50:B50"/>
    <mergeCell ref="A52:B52"/>
    <mergeCell ref="A53:B53"/>
    <mergeCell ref="G52:H52"/>
    <mergeCell ref="G29:H29"/>
    <mergeCell ref="I29:J29"/>
    <mergeCell ref="K29:L29"/>
    <mergeCell ref="G30:H30"/>
    <mergeCell ref="I30:J30"/>
    <mergeCell ref="K30:L30"/>
    <mergeCell ref="A40:B40"/>
    <mergeCell ref="A41:B41"/>
    <mergeCell ref="G41:H41"/>
    <mergeCell ref="I41:J41"/>
    <mergeCell ref="I32:J32"/>
    <mergeCell ref="K32:L32"/>
    <mergeCell ref="I33:J33"/>
    <mergeCell ref="K33:L33"/>
    <mergeCell ref="I34:J34"/>
    <mergeCell ref="K34:L34"/>
    <mergeCell ref="I35:J35"/>
    <mergeCell ref="K35:L35"/>
    <mergeCell ref="I36:J36"/>
    <mergeCell ref="K36:L36"/>
    <mergeCell ref="I37:J37"/>
    <mergeCell ref="K37:L37"/>
    <mergeCell ref="I38:J38"/>
    <mergeCell ref="K38:L38"/>
    <mergeCell ref="G26:H26"/>
    <mergeCell ref="I26:J26"/>
    <mergeCell ref="K26:L26"/>
    <mergeCell ref="G27:H27"/>
    <mergeCell ref="I27:J27"/>
    <mergeCell ref="K27:L27"/>
    <mergeCell ref="G28:H28"/>
    <mergeCell ref="I28:J28"/>
    <mergeCell ref="K28:L28"/>
    <mergeCell ref="G23:H23"/>
    <mergeCell ref="I23:J23"/>
    <mergeCell ref="K23:L23"/>
    <mergeCell ref="G24:H24"/>
    <mergeCell ref="I24:J24"/>
    <mergeCell ref="K24:L24"/>
    <mergeCell ref="G25:H25"/>
    <mergeCell ref="I25:J25"/>
    <mergeCell ref="K25:L25"/>
    <mergeCell ref="B5:L5"/>
    <mergeCell ref="J12:K12"/>
    <mergeCell ref="J13:K13"/>
    <mergeCell ref="C14:G14"/>
    <mergeCell ref="I14:J14"/>
    <mergeCell ref="G20:H20"/>
    <mergeCell ref="I20:J20"/>
    <mergeCell ref="K20:L20"/>
    <mergeCell ref="J15:K15"/>
    <mergeCell ref="C12:F12"/>
    <mergeCell ref="C13:F13"/>
    <mergeCell ref="D21:D22"/>
    <mergeCell ref="E21:E22"/>
    <mergeCell ref="F21:F22"/>
    <mergeCell ref="A89:B89"/>
    <mergeCell ref="A90:B90"/>
    <mergeCell ref="A86:B86"/>
    <mergeCell ref="A87:B87"/>
    <mergeCell ref="A88:B88"/>
    <mergeCell ref="A82:B82"/>
    <mergeCell ref="A84:B84"/>
    <mergeCell ref="A85:B85"/>
    <mergeCell ref="A46:B46"/>
    <mergeCell ref="A57:B57"/>
    <mergeCell ref="A69:B69"/>
    <mergeCell ref="A77:B77"/>
    <mergeCell ref="A66:B66"/>
    <mergeCell ref="C21:C22"/>
    <mergeCell ref="B21:B22"/>
    <mergeCell ref="A54:B54"/>
    <mergeCell ref="A55:B55"/>
    <mergeCell ref="A63:B63"/>
    <mergeCell ref="A64:B64"/>
    <mergeCell ref="A58:B58"/>
    <mergeCell ref="A68:B68"/>
  </mergeCells>
  <conditionalFormatting sqref="K14">
    <cfRule type="cellIs" dxfId="40" priority="19" stopIfTrue="1" operator="greaterThan">
      <formula>0.05</formula>
    </cfRule>
    <cfRule type="cellIs" dxfId="39" priority="20" stopIfTrue="1" operator="greaterThan">
      <formula>0.06</formula>
    </cfRule>
    <cfRule type="cellIs" dxfId="38" priority="21" stopIfTrue="1" operator="greaterThan">
      <formula>0.05</formula>
    </cfRule>
    <cfRule type="cellIs" dxfId="37" priority="22" stopIfTrue="1" operator="greaterThan">
      <formula>5</formula>
    </cfRule>
  </conditionalFormatting>
  <conditionalFormatting sqref="C23:C30 C39">
    <cfRule type="cellIs" dxfId="36" priority="18" operator="greaterThan">
      <formula>0.2</formula>
    </cfRule>
  </conditionalFormatting>
  <conditionalFormatting sqref="C77:F77">
    <cfRule type="expression" priority="10" stopIfTrue="1">
      <formula>"If(B13 = ""Off Campus"", 26%)"</formula>
    </cfRule>
  </conditionalFormatting>
  <conditionalFormatting sqref="C77:F77">
    <cfRule type="expression" priority="9" stopIfTrue="1">
      <formula>"If(B13 = ""Off Campus"", 26%)"</formula>
    </cfRule>
  </conditionalFormatting>
  <conditionalFormatting sqref="C77:F77">
    <cfRule type="expression" priority="8" stopIfTrue="1">
      <formula>"If(B13 = ""Off Campus"", 26%)"</formula>
    </cfRule>
  </conditionalFormatting>
  <conditionalFormatting sqref="G23:H30 G32:H39">
    <cfRule type="beginsWith" dxfId="35" priority="7" operator="beginsWith" text="months">
      <formula>LEFT(G23,LEN("months"))="months"</formula>
    </cfRule>
  </conditionalFormatting>
  <conditionalFormatting sqref="G42:H55">
    <cfRule type="beginsWith" dxfId="34" priority="6" operator="beginsWith" text="months">
      <formula>LEFT(G42,LEN("months"))="months"</formula>
    </cfRule>
  </conditionalFormatting>
  <conditionalFormatting sqref="C32:C38">
    <cfRule type="cellIs" dxfId="33" priority="3" stopIfTrue="1" operator="greaterThan">
      <formula>0.2</formula>
    </cfRule>
    <cfRule type="cellIs" dxfId="32" priority="5" stopIfTrue="1" operator="greaterThan">
      <formula>30</formula>
    </cfRule>
  </conditionalFormatting>
  <conditionalFormatting sqref="C32:C38">
    <cfRule type="cellIs" dxfId="31" priority="4" stopIfTrue="1" operator="greaterThan">
      <formula>0.3</formula>
    </cfRule>
  </conditionalFormatting>
  <conditionalFormatting sqref="G31:H31">
    <cfRule type="beginsWith" dxfId="30" priority="2" operator="beginsWith" text="months">
      <formula>LEFT(G31,LEN("months"))="months"</formula>
    </cfRule>
  </conditionalFormatting>
  <conditionalFormatting sqref="G41:H41">
    <cfRule type="beginsWith" dxfId="29" priority="1" operator="beginsWith" text="months">
      <formula>LEFT(G41,LEN("months"))="months"</formula>
    </cfRule>
  </conditionalFormatting>
  <dataValidations count="4">
    <dataValidation type="decimal" allowBlank="1" showInputMessage="1" showErrorMessage="1" errorTitle="Appointment Term" error="Appointment term cannot exceed 12 months" sqref="E32:E39 E23:E30 E41:E55">
      <formula1>1</formula1>
      <formula2>12</formula2>
    </dataValidation>
    <dataValidation type="decimal" allowBlank="1" showInputMessage="1" showErrorMessage="1" errorTitle="Monts Requested" error="Months requested cannot exceed 12" sqref="F39 F23:F30 F42:F55">
      <formula1>0.1</formula1>
      <formula2>12</formula2>
    </dataValidation>
    <dataValidation type="decimal" allowBlank="1" showInputMessage="1" showErrorMessage="1" errorTitle="Month Requested" error="Months requested cannot exceed 12" sqref="F32:F38">
      <formula1>0.1</formula1>
      <formula2>12</formula2>
    </dataValidation>
    <dataValidation type="decimal" allowBlank="1" showInputMessage="1" showErrorMessage="1" errorTitle="Months Requested" error="Months requested cannot exceed 12" sqref="F41">
      <formula1>0.1</formula1>
      <formula2>12</formula2>
    </dataValidation>
  </dataValidations>
  <pageMargins left="0.7" right="0.7" top="0.3" bottom="0.3" header="0.3" footer="0.3"/>
  <pageSetup scale="57" orientation="portrait" r:id="rId1"/>
  <ignoredErrors>
    <ignoredError sqref="B12:B13 B15:B17 G12:G13 H23" unlockedFormula="1"/>
    <ignoredError sqref="G79" evalError="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'Drop-Downs'!$A$16:$A$19</xm:f>
          </x14:formula1>
          <xm:sqref>B23:B30 B32:B39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50"/>
  </sheetPr>
  <dimension ref="A1:T90"/>
  <sheetViews>
    <sheetView showZeros="0" topLeftCell="A59" zoomScale="125" zoomScaleNormal="125" zoomScalePageLayoutView="125" workbookViewId="0">
      <selection activeCell="M77" sqref="M77"/>
    </sheetView>
  </sheetViews>
  <sheetFormatPr defaultColWidth="9.140625" defaultRowHeight="14.25"/>
  <cols>
    <col min="1" max="1" width="25.140625" style="5" customWidth="1"/>
    <col min="2" max="2" width="17.7109375" style="5" customWidth="1"/>
    <col min="3" max="3" width="15.140625" style="5" customWidth="1"/>
    <col min="4" max="4" width="13.140625" style="5" customWidth="1"/>
    <col min="5" max="5" width="16.28515625" style="5" customWidth="1"/>
    <col min="6" max="6" width="13.85546875" style="5" customWidth="1"/>
    <col min="7" max="7" width="11.42578125" style="5" customWidth="1"/>
    <col min="8" max="8" width="7.5703125" style="5" customWidth="1"/>
    <col min="9" max="9" width="10.5703125" style="5" customWidth="1"/>
    <col min="10" max="10" width="11.5703125" style="5" customWidth="1"/>
    <col min="11" max="11" width="11.28515625" style="5" customWidth="1"/>
    <col min="12" max="12" width="5.28515625" style="5" customWidth="1"/>
    <col min="13" max="13" width="3.7109375" style="38" customWidth="1"/>
    <col min="14" max="16384" width="9.140625" style="38"/>
  </cols>
  <sheetData>
    <row r="1" spans="1:20" ht="12.75">
      <c r="A1" s="551" t="s">
        <v>149</v>
      </c>
      <c r="B1" s="552"/>
      <c r="C1" s="552"/>
      <c r="D1" s="552"/>
      <c r="E1" s="552"/>
      <c r="F1" s="552"/>
      <c r="G1" s="552"/>
      <c r="H1" s="552"/>
      <c r="I1" s="552"/>
      <c r="J1" s="552"/>
      <c r="K1" s="552"/>
      <c r="L1" s="553"/>
      <c r="N1" s="458" t="s">
        <v>54</v>
      </c>
      <c r="O1" s="459"/>
      <c r="P1" s="459"/>
      <c r="Q1" s="459"/>
      <c r="R1" s="459"/>
      <c r="S1" s="459"/>
      <c r="T1" s="460"/>
    </row>
    <row r="2" spans="1:20" ht="12.75">
      <c r="A2" s="554"/>
      <c r="B2" s="555"/>
      <c r="C2" s="555"/>
      <c r="D2" s="555"/>
      <c r="E2" s="555"/>
      <c r="F2" s="555"/>
      <c r="G2" s="555"/>
      <c r="H2" s="555"/>
      <c r="I2" s="555"/>
      <c r="J2" s="555"/>
      <c r="K2" s="555"/>
      <c r="L2" s="556"/>
      <c r="N2" s="461"/>
      <c r="O2" s="462"/>
      <c r="P2" s="462"/>
      <c r="Q2" s="462"/>
      <c r="R2" s="462"/>
      <c r="S2" s="462"/>
      <c r="T2" s="463"/>
    </row>
    <row r="3" spans="1:20" ht="13.5" thickBot="1">
      <c r="A3" s="557"/>
      <c r="B3" s="558"/>
      <c r="C3" s="558"/>
      <c r="D3" s="558"/>
      <c r="E3" s="558"/>
      <c r="F3" s="558"/>
      <c r="G3" s="558"/>
      <c r="H3" s="558"/>
      <c r="I3" s="558"/>
      <c r="J3" s="558"/>
      <c r="K3" s="558"/>
      <c r="L3" s="559"/>
      <c r="N3" s="464"/>
      <c r="O3" s="465"/>
      <c r="P3" s="465"/>
      <c r="Q3" s="465"/>
      <c r="R3" s="465"/>
      <c r="S3" s="465"/>
      <c r="T3" s="466"/>
    </row>
    <row r="4" spans="1:20">
      <c r="A4" s="121"/>
      <c r="B4" s="6"/>
      <c r="C4" s="6"/>
      <c r="D4" s="6"/>
      <c r="E4" s="6"/>
      <c r="F4" s="6"/>
      <c r="G4" s="6"/>
      <c r="H4" s="6"/>
      <c r="I4" s="6"/>
      <c r="J4" s="6"/>
      <c r="K4" s="6"/>
      <c r="L4" s="90"/>
    </row>
    <row r="5" spans="1:20" ht="15">
      <c r="A5" s="89" t="s">
        <v>1</v>
      </c>
      <c r="B5" s="497">
        <f>Year1!B5</f>
        <v>0</v>
      </c>
      <c r="C5" s="497"/>
      <c r="D5" s="497"/>
      <c r="E5" s="497"/>
      <c r="F5" s="497"/>
      <c r="G5" s="497"/>
      <c r="H5" s="497"/>
      <c r="I5" s="497"/>
      <c r="J5" s="497"/>
      <c r="K5" s="497"/>
      <c r="L5" s="498"/>
    </row>
    <row r="6" spans="1:20">
      <c r="A6" s="121"/>
      <c r="B6" s="141"/>
      <c r="C6" s="141"/>
      <c r="D6" s="141"/>
      <c r="E6" s="141"/>
      <c r="F6" s="141"/>
      <c r="G6" s="141"/>
      <c r="H6" s="141"/>
      <c r="I6" s="141"/>
      <c r="J6" s="141"/>
      <c r="K6" s="141"/>
      <c r="L6" s="164"/>
    </row>
    <row r="7" spans="1:20" ht="15">
      <c r="A7" s="89" t="s">
        <v>77</v>
      </c>
      <c r="B7" s="141"/>
      <c r="C7" s="531">
        <f>Year1!C7</f>
        <v>0</v>
      </c>
      <c r="D7" s="531"/>
      <c r="E7" s="531"/>
      <c r="F7" s="531"/>
      <c r="G7" s="531"/>
      <c r="H7" s="531" t="str">
        <f>Year1!H7</f>
        <v>Select Department</v>
      </c>
      <c r="I7" s="531"/>
      <c r="J7" s="531"/>
      <c r="K7" s="467">
        <f>Year1!K7</f>
        <v>0</v>
      </c>
      <c r="L7" s="467"/>
    </row>
    <row r="8" spans="1:20" ht="15">
      <c r="A8" s="89"/>
      <c r="B8" s="141"/>
      <c r="C8" s="531">
        <f>Year1!C8</f>
        <v>0</v>
      </c>
      <c r="D8" s="531"/>
      <c r="E8" s="531"/>
      <c r="F8" s="531"/>
      <c r="G8" s="531"/>
      <c r="H8" s="531">
        <f>Year1!H8</f>
        <v>0</v>
      </c>
      <c r="I8" s="531"/>
      <c r="J8" s="531"/>
      <c r="K8" s="467">
        <f>Year1!K8</f>
        <v>0</v>
      </c>
      <c r="L8" s="467"/>
    </row>
    <row r="9" spans="1:20" ht="15">
      <c r="A9" s="89"/>
      <c r="B9" s="141"/>
      <c r="C9" s="531">
        <f>Year1!C9</f>
        <v>0</v>
      </c>
      <c r="D9" s="531"/>
      <c r="E9" s="531"/>
      <c r="F9" s="531"/>
      <c r="G9" s="531"/>
      <c r="H9" s="531">
        <f>Year1!H9</f>
        <v>0</v>
      </c>
      <c r="I9" s="531"/>
      <c r="J9" s="531"/>
      <c r="K9" s="467">
        <f>Year1!K9</f>
        <v>0</v>
      </c>
      <c r="L9" s="467"/>
    </row>
    <row r="10" spans="1:20" ht="15">
      <c r="A10" s="89"/>
      <c r="B10" s="6"/>
      <c r="C10" s="6"/>
      <c r="D10" s="6"/>
      <c r="E10" s="6"/>
      <c r="F10" s="6"/>
      <c r="G10" s="6"/>
      <c r="H10" s="6"/>
      <c r="I10" s="6"/>
      <c r="J10" s="6"/>
      <c r="K10" s="6"/>
      <c r="L10" s="90"/>
    </row>
    <row r="11" spans="1:20">
      <c r="A11" s="121"/>
      <c r="B11" s="6"/>
      <c r="C11" s="6"/>
      <c r="D11" s="6"/>
      <c r="E11" s="6"/>
      <c r="F11" s="6"/>
      <c r="G11" s="6"/>
      <c r="H11" s="6"/>
      <c r="I11" s="6"/>
      <c r="J11" s="6"/>
      <c r="K11" s="6"/>
      <c r="L11" s="90"/>
    </row>
    <row r="12" spans="1:20">
      <c r="A12" s="123" t="s">
        <v>43</v>
      </c>
      <c r="B12" s="224" t="str">
        <f>Year1!B12</f>
        <v>Select</v>
      </c>
      <c r="C12" s="503" t="s">
        <v>45</v>
      </c>
      <c r="D12" s="425"/>
      <c r="E12" s="425"/>
      <c r="F12" s="504"/>
      <c r="G12" s="124" t="str">
        <f>Year1!G12</f>
        <v>Select</v>
      </c>
      <c r="H12" s="119"/>
      <c r="I12" s="119"/>
      <c r="J12" s="428"/>
      <c r="K12" s="428"/>
      <c r="L12" s="90"/>
    </row>
    <row r="13" spans="1:20">
      <c r="A13" s="123" t="s">
        <v>44</v>
      </c>
      <c r="B13" s="124" t="str">
        <f>Year1!B13</f>
        <v>Select</v>
      </c>
      <c r="C13" s="503" t="s">
        <v>39</v>
      </c>
      <c r="D13" s="425"/>
      <c r="E13" s="425"/>
      <c r="F13" s="504"/>
      <c r="G13" s="144">
        <f>Year1!G13</f>
        <v>0</v>
      </c>
      <c r="H13" s="119"/>
      <c r="I13" s="119"/>
      <c r="J13" s="428"/>
      <c r="K13" s="428"/>
      <c r="L13" s="90"/>
    </row>
    <row r="14" spans="1:20">
      <c r="A14" s="121"/>
      <c r="B14" s="6"/>
      <c r="C14" s="428"/>
      <c r="D14" s="428"/>
      <c r="E14" s="428"/>
      <c r="F14" s="428"/>
      <c r="G14" s="428"/>
      <c r="H14" s="119"/>
      <c r="I14" s="425" t="s">
        <v>41</v>
      </c>
      <c r="J14" s="425"/>
      <c r="K14" s="280">
        <v>0.03</v>
      </c>
      <c r="L14" s="90"/>
    </row>
    <row r="15" spans="1:20">
      <c r="A15" s="123" t="s">
        <v>92</v>
      </c>
      <c r="B15" s="124" t="str">
        <f>Year1!B15</f>
        <v>Select</v>
      </c>
      <c r="C15" s="6"/>
      <c r="D15" s="6"/>
      <c r="E15" s="6"/>
      <c r="F15" s="6"/>
      <c r="G15" s="6"/>
      <c r="H15" s="6"/>
      <c r="I15" s="6"/>
      <c r="J15" s="428" t="s">
        <v>51</v>
      </c>
      <c r="K15" s="428"/>
      <c r="L15" s="90"/>
    </row>
    <row r="16" spans="1:20">
      <c r="A16" s="123" t="s">
        <v>93</v>
      </c>
      <c r="B16" s="44">
        <f>Year1!B16</f>
        <v>0</v>
      </c>
      <c r="C16" s="123" t="s">
        <v>49</v>
      </c>
      <c r="D16" s="182">
        <f>IF(G79+I79+K79 &lt;&gt; 0,(I79+K79)/(G79+I79+K79),0)</f>
        <v>0</v>
      </c>
      <c r="E16" s="119"/>
      <c r="F16" s="119"/>
      <c r="G16" s="6"/>
      <c r="H16" s="6"/>
      <c r="I16" s="6"/>
      <c r="J16" s="6"/>
      <c r="K16" s="6"/>
      <c r="L16" s="90"/>
    </row>
    <row r="17" spans="1:12">
      <c r="A17" s="123" t="s">
        <v>42</v>
      </c>
      <c r="B17" s="45">
        <f>Year1!B17</f>
        <v>0</v>
      </c>
      <c r="C17" s="123" t="s">
        <v>50</v>
      </c>
      <c r="D17" s="183">
        <f>I79+K79</f>
        <v>0</v>
      </c>
      <c r="E17" s="119"/>
      <c r="F17" s="119"/>
      <c r="G17" s="6"/>
      <c r="H17" s="6"/>
      <c r="I17" s="6"/>
      <c r="J17" s="6"/>
      <c r="K17" s="6"/>
      <c r="L17" s="90"/>
    </row>
    <row r="18" spans="1:12">
      <c r="A18" s="188"/>
      <c r="B18" s="189"/>
      <c r="C18" s="86"/>
      <c r="D18" s="86"/>
      <c r="E18" s="86"/>
      <c r="F18" s="86"/>
      <c r="G18" s="86"/>
      <c r="H18" s="86"/>
      <c r="I18" s="86"/>
      <c r="J18" s="86"/>
      <c r="K18" s="86"/>
      <c r="L18" s="91"/>
    </row>
    <row r="19" spans="1:12">
      <c r="A19" s="23"/>
      <c r="B19" s="24"/>
      <c r="C19" s="24"/>
      <c r="D19" s="24"/>
      <c r="E19" s="24"/>
      <c r="F19" s="24"/>
      <c r="G19" s="24"/>
      <c r="H19" s="24"/>
      <c r="I19" s="24"/>
      <c r="J19" s="24"/>
      <c r="K19" s="24"/>
      <c r="L19" s="59"/>
    </row>
    <row r="20" spans="1:12">
      <c r="A20" s="376"/>
      <c r="B20" s="377"/>
      <c r="C20" s="377"/>
      <c r="D20" s="377"/>
      <c r="E20" s="377"/>
      <c r="F20" s="377"/>
      <c r="G20" s="499" t="s">
        <v>2</v>
      </c>
      <c r="H20" s="500"/>
      <c r="I20" s="499" t="s">
        <v>4</v>
      </c>
      <c r="J20" s="500"/>
      <c r="K20" s="499" t="s">
        <v>0</v>
      </c>
      <c r="L20" s="500"/>
    </row>
    <row r="21" spans="1:12" ht="30.75" customHeight="1">
      <c r="A21" s="358" t="s">
        <v>6</v>
      </c>
      <c r="B21" s="489" t="s">
        <v>109</v>
      </c>
      <c r="C21" s="494" t="s">
        <v>7</v>
      </c>
      <c r="D21" s="540" t="s">
        <v>95</v>
      </c>
      <c r="E21" s="540" t="s">
        <v>94</v>
      </c>
      <c r="F21" s="540" t="s">
        <v>96</v>
      </c>
      <c r="G21" s="395"/>
      <c r="H21" s="395"/>
      <c r="I21" s="542"/>
      <c r="J21" s="542"/>
      <c r="K21" s="542"/>
      <c r="L21" s="543"/>
    </row>
    <row r="22" spans="1:12" ht="27" customHeight="1">
      <c r="A22" s="359" t="s">
        <v>32</v>
      </c>
      <c r="B22" s="489"/>
      <c r="C22" s="560"/>
      <c r="D22" s="541"/>
      <c r="E22" s="541"/>
      <c r="F22" s="541"/>
      <c r="G22" s="382"/>
      <c r="H22" s="382"/>
      <c r="I22" s="382"/>
      <c r="J22" s="382"/>
      <c r="K22" s="382"/>
      <c r="L22" s="396"/>
    </row>
    <row r="23" spans="1:12">
      <c r="A23" s="104">
        <f>Year1!A23</f>
        <v>0</v>
      </c>
      <c r="B23" s="226"/>
      <c r="C23" s="13"/>
      <c r="D23" s="281">
        <f>'Salary Adjustment'!B19</f>
        <v>0</v>
      </c>
      <c r="E23" s="84"/>
      <c r="F23" s="350"/>
      <c r="G23" s="505">
        <f>IF(F23&gt;E23,"months requested cannot exceed term",IF(OR(D23="",E23=""),0,(D23/E23)*F23))</f>
        <v>0</v>
      </c>
      <c r="H23" s="506"/>
      <c r="I23" s="507"/>
      <c r="J23" s="508"/>
      <c r="K23" s="507"/>
      <c r="L23" s="508"/>
    </row>
    <row r="24" spans="1:12">
      <c r="A24" s="104">
        <f>Year1!A24</f>
        <v>0</v>
      </c>
      <c r="B24" s="226"/>
      <c r="C24" s="7"/>
      <c r="D24" s="282">
        <f>'Salary Adjustment'!B35</f>
        <v>0</v>
      </c>
      <c r="E24" s="85"/>
      <c r="F24" s="350"/>
      <c r="G24" s="505">
        <f t="shared" ref="G24:G30" si="0">IF(F24&gt;E24,"months requested cannot exceed term",IF(OR(D24="",E24=""),0,(D24/E24)*F24))</f>
        <v>0</v>
      </c>
      <c r="H24" s="506"/>
      <c r="I24" s="509"/>
      <c r="J24" s="510"/>
      <c r="K24" s="509"/>
      <c r="L24" s="510"/>
    </row>
    <row r="25" spans="1:12">
      <c r="A25" s="104">
        <f>Year1!A25</f>
        <v>0</v>
      </c>
      <c r="B25" s="226"/>
      <c r="C25" s="7"/>
      <c r="D25" s="282">
        <f>'Salary Adjustment'!B52</f>
        <v>0</v>
      </c>
      <c r="E25" s="85"/>
      <c r="F25" s="350"/>
      <c r="G25" s="505">
        <f t="shared" si="0"/>
        <v>0</v>
      </c>
      <c r="H25" s="506"/>
      <c r="I25" s="509"/>
      <c r="J25" s="510"/>
      <c r="K25" s="509"/>
      <c r="L25" s="510"/>
    </row>
    <row r="26" spans="1:12">
      <c r="A26" s="104">
        <f>Year1!A26</f>
        <v>0</v>
      </c>
      <c r="B26" s="226"/>
      <c r="C26" s="7"/>
      <c r="D26" s="83"/>
      <c r="E26" s="85"/>
      <c r="F26" s="350"/>
      <c r="G26" s="505">
        <f t="shared" si="0"/>
        <v>0</v>
      </c>
      <c r="H26" s="506"/>
      <c r="I26" s="509"/>
      <c r="J26" s="510"/>
      <c r="K26" s="509"/>
      <c r="L26" s="510"/>
    </row>
    <row r="27" spans="1:12">
      <c r="A27" s="104">
        <f>Year1!A27</f>
        <v>0</v>
      </c>
      <c r="B27" s="226"/>
      <c r="C27" s="7"/>
      <c r="D27" s="83"/>
      <c r="E27" s="85"/>
      <c r="F27" s="350"/>
      <c r="G27" s="505">
        <f t="shared" si="0"/>
        <v>0</v>
      </c>
      <c r="H27" s="506"/>
      <c r="I27" s="509"/>
      <c r="J27" s="510"/>
      <c r="K27" s="509"/>
      <c r="L27" s="510"/>
    </row>
    <row r="28" spans="1:12">
      <c r="A28" s="104">
        <f>Year1!A28</f>
        <v>0</v>
      </c>
      <c r="B28" s="226"/>
      <c r="C28" s="7"/>
      <c r="D28" s="83"/>
      <c r="E28" s="85"/>
      <c r="F28" s="350"/>
      <c r="G28" s="505">
        <f t="shared" si="0"/>
        <v>0</v>
      </c>
      <c r="H28" s="506"/>
      <c r="I28" s="509"/>
      <c r="J28" s="510"/>
      <c r="K28" s="509"/>
      <c r="L28" s="510"/>
    </row>
    <row r="29" spans="1:12">
      <c r="A29" s="104">
        <f>Year1!A29</f>
        <v>0</v>
      </c>
      <c r="B29" s="226"/>
      <c r="C29" s="7"/>
      <c r="D29" s="83"/>
      <c r="E29" s="85"/>
      <c r="F29" s="350"/>
      <c r="G29" s="505">
        <f t="shared" si="0"/>
        <v>0</v>
      </c>
      <c r="H29" s="506"/>
      <c r="I29" s="509"/>
      <c r="J29" s="510"/>
      <c r="K29" s="509"/>
      <c r="L29" s="510"/>
    </row>
    <row r="30" spans="1:12">
      <c r="A30" s="104">
        <f>Year1!A30</f>
        <v>0</v>
      </c>
      <c r="B30" s="226"/>
      <c r="C30" s="7"/>
      <c r="D30" s="83"/>
      <c r="E30" s="85"/>
      <c r="F30" s="350"/>
      <c r="G30" s="505">
        <f t="shared" si="0"/>
        <v>0</v>
      </c>
      <c r="H30" s="506"/>
      <c r="I30" s="509"/>
      <c r="J30" s="510"/>
      <c r="K30" s="509"/>
      <c r="L30" s="510"/>
    </row>
    <row r="31" spans="1:12" ht="28.5">
      <c r="A31" s="359" t="s">
        <v>160</v>
      </c>
      <c r="B31" s="373" t="s">
        <v>109</v>
      </c>
      <c r="C31" s="16" t="s">
        <v>7</v>
      </c>
      <c r="D31" s="397" t="s">
        <v>95</v>
      </c>
      <c r="E31" s="368" t="s">
        <v>94</v>
      </c>
      <c r="F31" s="398" t="s">
        <v>96</v>
      </c>
      <c r="G31" s="488"/>
      <c r="H31" s="448"/>
      <c r="I31" s="383"/>
      <c r="J31" s="383"/>
      <c r="K31" s="383"/>
      <c r="L31" s="384"/>
    </row>
    <row r="32" spans="1:12">
      <c r="A32" s="338"/>
      <c r="B32" s="339"/>
      <c r="C32" s="13"/>
      <c r="D32" s="340"/>
      <c r="E32" s="84"/>
      <c r="F32" s="350"/>
      <c r="G32" s="505">
        <f t="shared" ref="G32" si="1">IF(F32&gt;E32,"months requested cannot exceed term",IF(OR(D32="",E32=""),0,(D32/E32)*F32))</f>
        <v>0</v>
      </c>
      <c r="H32" s="506"/>
      <c r="I32" s="507"/>
      <c r="J32" s="508"/>
      <c r="K32" s="507"/>
      <c r="L32" s="508"/>
    </row>
    <row r="33" spans="1:12">
      <c r="A33" s="337"/>
      <c r="B33" s="305"/>
      <c r="C33" s="7"/>
      <c r="D33" s="83"/>
      <c r="E33" s="85"/>
      <c r="F33" s="350"/>
      <c r="G33" s="505">
        <f t="shared" ref="G33:G39" si="2">IF(F33&gt;E33,"months requested cannot exceed term",IF(OR(D33="",E33=""),0,(D33/E33)*F33))</f>
        <v>0</v>
      </c>
      <c r="H33" s="506"/>
      <c r="I33" s="507"/>
      <c r="J33" s="508"/>
      <c r="K33" s="507"/>
      <c r="L33" s="508"/>
    </row>
    <row r="34" spans="1:12">
      <c r="A34" s="337"/>
      <c r="B34" s="305"/>
      <c r="C34" s="7"/>
      <c r="D34" s="83"/>
      <c r="E34" s="85"/>
      <c r="F34" s="350"/>
      <c r="G34" s="505">
        <f t="shared" si="2"/>
        <v>0</v>
      </c>
      <c r="H34" s="506"/>
      <c r="I34" s="507"/>
      <c r="J34" s="508"/>
      <c r="K34" s="507"/>
      <c r="L34" s="508"/>
    </row>
    <row r="35" spans="1:12">
      <c r="A35" s="337"/>
      <c r="B35" s="305"/>
      <c r="C35" s="7"/>
      <c r="D35" s="83"/>
      <c r="E35" s="85"/>
      <c r="F35" s="350"/>
      <c r="G35" s="505">
        <f t="shared" si="2"/>
        <v>0</v>
      </c>
      <c r="H35" s="506"/>
      <c r="I35" s="507"/>
      <c r="J35" s="508"/>
      <c r="K35" s="507"/>
      <c r="L35" s="508"/>
    </row>
    <row r="36" spans="1:12">
      <c r="A36" s="337"/>
      <c r="B36" s="305"/>
      <c r="C36" s="7"/>
      <c r="D36" s="83"/>
      <c r="E36" s="85"/>
      <c r="F36" s="350"/>
      <c r="G36" s="505">
        <f t="shared" si="2"/>
        <v>0</v>
      </c>
      <c r="H36" s="506"/>
      <c r="I36" s="507"/>
      <c r="J36" s="508"/>
      <c r="K36" s="507"/>
      <c r="L36" s="508"/>
    </row>
    <row r="37" spans="1:12">
      <c r="A37" s="337"/>
      <c r="B37" s="305"/>
      <c r="C37" s="7"/>
      <c r="D37" s="83"/>
      <c r="E37" s="85"/>
      <c r="F37" s="350"/>
      <c r="G37" s="505">
        <f t="shared" si="2"/>
        <v>0</v>
      </c>
      <c r="H37" s="506"/>
      <c r="I37" s="507"/>
      <c r="J37" s="508"/>
      <c r="K37" s="507"/>
      <c r="L37" s="508"/>
    </row>
    <row r="38" spans="1:12">
      <c r="A38" s="337"/>
      <c r="B38" s="305"/>
      <c r="C38" s="7"/>
      <c r="D38" s="83"/>
      <c r="E38" s="85"/>
      <c r="F38" s="350"/>
      <c r="G38" s="505">
        <f t="shared" si="2"/>
        <v>0</v>
      </c>
      <c r="H38" s="506"/>
      <c r="I38" s="507"/>
      <c r="J38" s="508"/>
      <c r="K38" s="507"/>
      <c r="L38" s="508"/>
    </row>
    <row r="39" spans="1:12">
      <c r="A39" s="337"/>
      <c r="B39" s="305"/>
      <c r="C39" s="7"/>
      <c r="D39" s="83"/>
      <c r="E39" s="85"/>
      <c r="F39" s="350"/>
      <c r="G39" s="505">
        <f t="shared" si="2"/>
        <v>0</v>
      </c>
      <c r="H39" s="506"/>
      <c r="I39" s="507"/>
      <c r="J39" s="508"/>
      <c r="K39" s="507"/>
      <c r="L39" s="508"/>
    </row>
    <row r="40" spans="1:12" ht="28.5">
      <c r="A40" s="511"/>
      <c r="B40" s="512"/>
      <c r="C40" s="368" t="s">
        <v>12</v>
      </c>
      <c r="D40" s="369" t="s">
        <v>95</v>
      </c>
      <c r="E40" s="371" t="s">
        <v>94</v>
      </c>
      <c r="F40" s="372" t="s">
        <v>96</v>
      </c>
      <c r="G40" s="385"/>
      <c r="H40" s="385"/>
      <c r="I40" s="385"/>
      <c r="J40" s="385"/>
      <c r="K40" s="385"/>
      <c r="L40" s="386"/>
    </row>
    <row r="41" spans="1:12">
      <c r="A41" s="511" t="s">
        <v>9</v>
      </c>
      <c r="B41" s="512"/>
      <c r="C41" s="387"/>
      <c r="D41" s="387"/>
      <c r="E41" s="370"/>
      <c r="F41" s="388"/>
      <c r="G41" s="448"/>
      <c r="H41" s="448"/>
      <c r="I41" s="513"/>
      <c r="J41" s="513"/>
      <c r="K41" s="389"/>
      <c r="L41" s="390"/>
    </row>
    <row r="42" spans="1:12">
      <c r="A42" s="482" t="s">
        <v>154</v>
      </c>
      <c r="B42" s="496"/>
      <c r="C42" s="62"/>
      <c r="D42" s="92"/>
      <c r="E42" s="93"/>
      <c r="F42" s="353"/>
      <c r="G42" s="429">
        <f>IF(F42&gt;E42,"months requested cannot exceed term",IF(OR(D42="",E42=""),0,(D42/E42)*F42)*C42)</f>
        <v>0</v>
      </c>
      <c r="H42" s="430"/>
      <c r="I42" s="509"/>
      <c r="J42" s="510"/>
      <c r="K42" s="509"/>
      <c r="L42" s="510"/>
    </row>
    <row r="43" spans="1:12">
      <c r="A43" s="482" t="s">
        <v>155</v>
      </c>
      <c r="B43" s="496"/>
      <c r="C43" s="62"/>
      <c r="D43" s="92"/>
      <c r="E43" s="93"/>
      <c r="F43" s="353"/>
      <c r="G43" s="429">
        <f t="shared" ref="G43:G55" si="3">IF(F43&gt;E43,"months requested cannot exceed term",IF(OR(D43="",E43=""),0,(D43/E43)*F43)*C43)</f>
        <v>0</v>
      </c>
      <c r="H43" s="430"/>
      <c r="I43" s="509"/>
      <c r="J43" s="510"/>
      <c r="K43" s="509"/>
      <c r="L43" s="510"/>
    </row>
    <row r="44" spans="1:12">
      <c r="A44" s="482" t="s">
        <v>156</v>
      </c>
      <c r="B44" s="496"/>
      <c r="C44" s="62"/>
      <c r="D44" s="92"/>
      <c r="E44" s="93"/>
      <c r="F44" s="353"/>
      <c r="G44" s="429">
        <f t="shared" si="3"/>
        <v>0</v>
      </c>
      <c r="H44" s="430"/>
      <c r="I44" s="509"/>
      <c r="J44" s="510"/>
      <c r="K44" s="509"/>
      <c r="L44" s="510"/>
    </row>
    <row r="45" spans="1:12">
      <c r="A45" s="482" t="s">
        <v>157</v>
      </c>
      <c r="B45" s="496"/>
      <c r="C45" s="62"/>
      <c r="D45" s="92"/>
      <c r="E45" s="93"/>
      <c r="F45" s="353"/>
      <c r="G45" s="429">
        <f t="shared" si="3"/>
        <v>0</v>
      </c>
      <c r="H45" s="430"/>
      <c r="I45" s="509"/>
      <c r="J45" s="510"/>
      <c r="K45" s="509"/>
      <c r="L45" s="510"/>
    </row>
    <row r="46" spans="1:12" ht="24.6" customHeight="1">
      <c r="A46" s="443" t="s">
        <v>10</v>
      </c>
      <c r="B46" s="444"/>
      <c r="C46" s="317"/>
      <c r="D46" s="326"/>
      <c r="E46" s="318"/>
      <c r="F46" s="319"/>
      <c r="G46" s="448"/>
      <c r="H46" s="448"/>
      <c r="I46" s="514"/>
      <c r="J46" s="514"/>
      <c r="K46" s="514"/>
      <c r="L46" s="515"/>
    </row>
    <row r="47" spans="1:12">
      <c r="A47" s="482" t="s">
        <v>154</v>
      </c>
      <c r="B47" s="496"/>
      <c r="C47" s="62"/>
      <c r="D47" s="92"/>
      <c r="E47" s="93"/>
      <c r="F47" s="353"/>
      <c r="G47" s="429">
        <f t="shared" si="3"/>
        <v>0</v>
      </c>
      <c r="H47" s="430"/>
      <c r="I47" s="509"/>
      <c r="J47" s="510"/>
      <c r="K47" s="509"/>
      <c r="L47" s="510"/>
    </row>
    <row r="48" spans="1:12">
      <c r="A48" s="482" t="s">
        <v>155</v>
      </c>
      <c r="B48" s="496"/>
      <c r="C48" s="62"/>
      <c r="D48" s="92"/>
      <c r="E48" s="93"/>
      <c r="F48" s="353"/>
      <c r="G48" s="429">
        <f t="shared" si="3"/>
        <v>0</v>
      </c>
      <c r="H48" s="430"/>
      <c r="I48" s="509"/>
      <c r="J48" s="510"/>
      <c r="K48" s="509"/>
      <c r="L48" s="510"/>
    </row>
    <row r="49" spans="1:12">
      <c r="A49" s="482" t="s">
        <v>156</v>
      </c>
      <c r="B49" s="496"/>
      <c r="C49" s="62"/>
      <c r="D49" s="92"/>
      <c r="E49" s="93"/>
      <c r="F49" s="353"/>
      <c r="G49" s="429">
        <f t="shared" si="3"/>
        <v>0</v>
      </c>
      <c r="H49" s="430"/>
      <c r="I49" s="509"/>
      <c r="J49" s="510"/>
      <c r="K49" s="509"/>
      <c r="L49" s="510"/>
    </row>
    <row r="50" spans="1:12">
      <c r="A50" s="482" t="s">
        <v>157</v>
      </c>
      <c r="B50" s="496"/>
      <c r="C50" s="62"/>
      <c r="D50" s="92"/>
      <c r="E50" s="93"/>
      <c r="F50" s="353"/>
      <c r="G50" s="429">
        <f t="shared" si="3"/>
        <v>0</v>
      </c>
      <c r="H50" s="430"/>
      <c r="I50" s="509"/>
      <c r="J50" s="510"/>
      <c r="K50" s="509"/>
      <c r="L50" s="510"/>
    </row>
    <row r="51" spans="1:12" ht="22.35" customHeight="1">
      <c r="A51" s="443" t="s">
        <v>11</v>
      </c>
      <c r="B51" s="444"/>
      <c r="C51" s="317"/>
      <c r="D51" s="326"/>
      <c r="E51" s="318"/>
      <c r="F51" s="319"/>
      <c r="G51" s="448"/>
      <c r="H51" s="448"/>
      <c r="I51" s="514"/>
      <c r="J51" s="514"/>
      <c r="K51" s="514"/>
      <c r="L51" s="515"/>
    </row>
    <row r="52" spans="1:12">
      <c r="A52" s="482" t="s">
        <v>154</v>
      </c>
      <c r="B52" s="496"/>
      <c r="C52" s="62"/>
      <c r="D52" s="92"/>
      <c r="E52" s="93"/>
      <c r="F52" s="353"/>
      <c r="G52" s="429">
        <f t="shared" si="3"/>
        <v>0</v>
      </c>
      <c r="H52" s="430"/>
      <c r="I52" s="509"/>
      <c r="J52" s="510"/>
      <c r="K52" s="509"/>
      <c r="L52" s="510"/>
    </row>
    <row r="53" spans="1:12">
      <c r="A53" s="482" t="s">
        <v>155</v>
      </c>
      <c r="B53" s="496"/>
      <c r="C53" s="62"/>
      <c r="D53" s="92"/>
      <c r="E53" s="93"/>
      <c r="F53" s="353"/>
      <c r="G53" s="429">
        <f t="shared" si="3"/>
        <v>0</v>
      </c>
      <c r="H53" s="430"/>
      <c r="I53" s="509"/>
      <c r="J53" s="510"/>
      <c r="K53" s="509"/>
      <c r="L53" s="510"/>
    </row>
    <row r="54" spans="1:12">
      <c r="A54" s="482" t="s">
        <v>156</v>
      </c>
      <c r="B54" s="496"/>
      <c r="C54" s="62"/>
      <c r="D54" s="92"/>
      <c r="E54" s="93"/>
      <c r="F54" s="353"/>
      <c r="G54" s="429">
        <f t="shared" si="3"/>
        <v>0</v>
      </c>
      <c r="H54" s="430"/>
      <c r="I54" s="509"/>
      <c r="J54" s="510"/>
      <c r="K54" s="509"/>
      <c r="L54" s="510"/>
    </row>
    <row r="55" spans="1:12">
      <c r="A55" s="482" t="s">
        <v>157</v>
      </c>
      <c r="B55" s="496"/>
      <c r="C55" s="62"/>
      <c r="D55" s="92"/>
      <c r="E55" s="93"/>
      <c r="F55" s="353"/>
      <c r="G55" s="429">
        <f t="shared" si="3"/>
        <v>0</v>
      </c>
      <c r="H55" s="430"/>
      <c r="I55" s="509"/>
      <c r="J55" s="510"/>
      <c r="K55" s="509"/>
      <c r="L55" s="510"/>
    </row>
    <row r="56" spans="1:12" ht="17.25" customHeight="1">
      <c r="A56" s="411" t="s">
        <v>13</v>
      </c>
      <c r="B56" s="516"/>
      <c r="C56" s="128"/>
      <c r="D56" s="82"/>
      <c r="E56" s="82"/>
      <c r="F56" s="82"/>
      <c r="G56" s="424">
        <f>SUM(G23:H55)</f>
        <v>0</v>
      </c>
      <c r="H56" s="414"/>
      <c r="I56" s="424">
        <f t="shared" ref="I56" si="4">SUM(I23:J55)</f>
        <v>0</v>
      </c>
      <c r="J56" s="414"/>
      <c r="K56" s="424">
        <f t="shared" ref="K56" si="5">SUM(K23:L55)</f>
        <v>0</v>
      </c>
      <c r="L56" s="414"/>
    </row>
    <row r="57" spans="1:12" ht="15">
      <c r="A57" s="411" t="s">
        <v>14</v>
      </c>
      <c r="B57" s="412"/>
      <c r="C57" s="16" t="s">
        <v>15</v>
      </c>
      <c r="D57" s="341"/>
      <c r="E57" s="341"/>
      <c r="F57" s="341"/>
      <c r="G57" s="321"/>
      <c r="H57" s="321"/>
      <c r="I57" s="321"/>
      <c r="J57" s="321"/>
      <c r="K57" s="321"/>
      <c r="L57" s="322"/>
    </row>
    <row r="58" spans="1:12">
      <c r="A58" s="419" t="s">
        <v>8</v>
      </c>
      <c r="B58" s="420"/>
      <c r="C58" s="142">
        <v>0.24</v>
      </c>
      <c r="D58" s="95"/>
      <c r="E58" s="97"/>
      <c r="F58" s="98"/>
      <c r="G58" s="413">
        <f>SUM(G23:H45)*C58</f>
        <v>0</v>
      </c>
      <c r="H58" s="414"/>
      <c r="I58" s="424">
        <f>SUM(I23:J41)*C58</f>
        <v>0</v>
      </c>
      <c r="J58" s="414"/>
      <c r="K58" s="424">
        <f>SUM(K23:L41)*C58</f>
        <v>0</v>
      </c>
      <c r="L58" s="414"/>
    </row>
    <row r="59" spans="1:12">
      <c r="A59" s="419" t="s">
        <v>10</v>
      </c>
      <c r="B59" s="420"/>
      <c r="C59" s="142">
        <v>0.05</v>
      </c>
      <c r="D59" s="99"/>
      <c r="E59" s="96"/>
      <c r="F59" s="100"/>
      <c r="G59" s="544">
        <f>SUM(G47:H50)*C59</f>
        <v>0</v>
      </c>
      <c r="H59" s="414"/>
      <c r="I59" s="424">
        <f>I46*C59</f>
        <v>0</v>
      </c>
      <c r="J59" s="414"/>
      <c r="K59" s="424">
        <f>K46*C59</f>
        <v>0</v>
      </c>
      <c r="L59" s="414"/>
    </row>
    <row r="60" spans="1:12">
      <c r="A60" s="419" t="s">
        <v>11</v>
      </c>
      <c r="B60" s="420"/>
      <c r="C60" s="142">
        <v>1.4999999999999999E-2</v>
      </c>
      <c r="D60" s="101"/>
      <c r="E60" s="102"/>
      <c r="F60" s="103"/>
      <c r="G60" s="413">
        <f>SUM(G52:G55)*C60</f>
        <v>0</v>
      </c>
      <c r="H60" s="414"/>
      <c r="I60" s="424">
        <f>I51*C60</f>
        <v>0</v>
      </c>
      <c r="J60" s="414"/>
      <c r="K60" s="424">
        <f>K51*C60</f>
        <v>0</v>
      </c>
      <c r="L60" s="414"/>
    </row>
    <row r="61" spans="1:12" ht="15">
      <c r="A61" s="407" t="s">
        <v>16</v>
      </c>
      <c r="B61" s="408"/>
      <c r="C61" s="548"/>
      <c r="D61" s="121"/>
      <c r="E61" s="6"/>
      <c r="F61" s="90"/>
      <c r="G61" s="545">
        <f>SUM(G56:H60)</f>
        <v>0</v>
      </c>
      <c r="H61" s="546"/>
      <c r="I61" s="547">
        <f>SUM(I56:J60)</f>
        <v>0</v>
      </c>
      <c r="J61" s="546"/>
      <c r="K61" s="547">
        <f>SUM(K56:L60)</f>
        <v>0</v>
      </c>
      <c r="L61" s="546"/>
    </row>
    <row r="62" spans="1:12" ht="15">
      <c r="A62" s="407" t="s">
        <v>17</v>
      </c>
      <c r="B62" s="408"/>
      <c r="C62" s="548"/>
      <c r="D62" s="121"/>
      <c r="E62" s="6"/>
      <c r="F62" s="90"/>
      <c r="G62" s="523">
        <f>SUM(G63:H64)</f>
        <v>0</v>
      </c>
      <c r="H62" s="523"/>
      <c r="I62" s="413">
        <f t="shared" ref="I62" si="6">SUM(I63:J64)</f>
        <v>0</v>
      </c>
      <c r="J62" s="414"/>
      <c r="K62" s="413">
        <f t="shared" ref="K62" si="7">SUM(K63:L64)</f>
        <v>0</v>
      </c>
      <c r="L62" s="414"/>
    </row>
    <row r="63" spans="1:12">
      <c r="A63" s="419" t="s">
        <v>158</v>
      </c>
      <c r="B63" s="420"/>
      <c r="C63" s="548"/>
      <c r="D63" s="301"/>
      <c r="E63" s="6"/>
      <c r="F63" s="90"/>
      <c r="G63" s="423"/>
      <c r="H63" s="418"/>
      <c r="I63" s="423"/>
      <c r="J63" s="418"/>
      <c r="K63" s="423"/>
      <c r="L63" s="418"/>
    </row>
    <row r="64" spans="1:12">
      <c r="A64" s="419" t="s">
        <v>159</v>
      </c>
      <c r="B64" s="420"/>
      <c r="C64" s="548"/>
      <c r="D64" s="301"/>
      <c r="E64" s="6"/>
      <c r="F64" s="90"/>
      <c r="G64" s="423"/>
      <c r="H64" s="418"/>
      <c r="I64" s="423"/>
      <c r="J64" s="418"/>
      <c r="K64" s="423"/>
      <c r="L64" s="418"/>
    </row>
    <row r="65" spans="1:12" ht="15">
      <c r="A65" s="407" t="s">
        <v>18</v>
      </c>
      <c r="B65" s="408"/>
      <c r="C65" s="548"/>
      <c r="D65" s="121"/>
      <c r="E65" s="6"/>
      <c r="F65" s="90"/>
      <c r="G65" s="417"/>
      <c r="H65" s="418"/>
      <c r="I65" s="423"/>
      <c r="J65" s="418"/>
      <c r="K65" s="423"/>
      <c r="L65" s="418"/>
    </row>
    <row r="66" spans="1:12" ht="15">
      <c r="A66" s="407" t="s">
        <v>19</v>
      </c>
      <c r="B66" s="408"/>
      <c r="C66" s="548"/>
      <c r="D66" s="121"/>
      <c r="E66" s="6"/>
      <c r="F66" s="90"/>
      <c r="G66" s="417"/>
      <c r="H66" s="418"/>
      <c r="I66" s="423"/>
      <c r="J66" s="418"/>
      <c r="K66" s="423"/>
      <c r="L66" s="418"/>
    </row>
    <row r="67" spans="1:12" ht="15">
      <c r="A67" s="407" t="s">
        <v>20</v>
      </c>
      <c r="B67" s="408"/>
      <c r="C67" s="548"/>
      <c r="D67" s="121"/>
      <c r="E67" s="6"/>
      <c r="F67" s="90"/>
      <c r="G67" s="20"/>
      <c r="H67" s="20"/>
      <c r="I67" s="20"/>
      <c r="J67" s="20"/>
      <c r="K67" s="20"/>
      <c r="L67" s="21"/>
    </row>
    <row r="68" spans="1:12">
      <c r="A68" s="419" t="s">
        <v>80</v>
      </c>
      <c r="B68" s="420"/>
      <c r="C68" s="548"/>
      <c r="D68" s="121"/>
      <c r="E68" s="6"/>
      <c r="F68" s="90"/>
      <c r="G68" s="413">
        <f>SUM(C84:C90)</f>
        <v>0</v>
      </c>
      <c r="H68" s="414"/>
      <c r="I68" s="549"/>
      <c r="J68" s="550"/>
      <c r="K68" s="549"/>
      <c r="L68" s="550"/>
    </row>
    <row r="69" spans="1:12">
      <c r="A69" s="419" t="s">
        <v>22</v>
      </c>
      <c r="B69" s="420"/>
      <c r="C69" s="548"/>
      <c r="D69" s="121"/>
      <c r="E69" s="6"/>
      <c r="F69" s="90"/>
      <c r="G69" s="417"/>
      <c r="H69" s="418"/>
      <c r="I69" s="423"/>
      <c r="J69" s="418"/>
      <c r="K69" s="423"/>
      <c r="L69" s="418"/>
    </row>
    <row r="70" spans="1:12">
      <c r="A70" s="419" t="s">
        <v>23</v>
      </c>
      <c r="B70" s="420"/>
      <c r="C70" s="548"/>
      <c r="D70" s="121"/>
      <c r="E70" s="6"/>
      <c r="F70" s="90"/>
      <c r="G70" s="417"/>
      <c r="H70" s="418"/>
      <c r="I70" s="423"/>
      <c r="J70" s="418"/>
      <c r="K70" s="423"/>
      <c r="L70" s="418"/>
    </row>
    <row r="71" spans="1:12" ht="15">
      <c r="A71" s="407" t="s">
        <v>162</v>
      </c>
      <c r="B71" s="408"/>
      <c r="C71" s="548"/>
      <c r="D71" s="121"/>
      <c r="E71" s="6"/>
      <c r="F71" s="90"/>
      <c r="G71" s="417"/>
      <c r="H71" s="418"/>
      <c r="I71" s="423"/>
      <c r="J71" s="418"/>
      <c r="K71" s="423"/>
      <c r="L71" s="418"/>
    </row>
    <row r="72" spans="1:12" ht="15">
      <c r="A72" s="407" t="s">
        <v>24</v>
      </c>
      <c r="B72" s="409"/>
      <c r="C72" s="548"/>
      <c r="D72" s="121"/>
      <c r="E72" s="6"/>
      <c r="F72" s="90"/>
      <c r="G72" s="417"/>
      <c r="H72" s="418"/>
      <c r="I72" s="423"/>
      <c r="J72" s="418"/>
      <c r="K72" s="423"/>
      <c r="L72" s="418"/>
    </row>
    <row r="73" spans="1:12" ht="15">
      <c r="A73" s="407" t="s">
        <v>25</v>
      </c>
      <c r="B73" s="408"/>
      <c r="C73" s="548"/>
      <c r="D73" s="121"/>
      <c r="E73" s="6"/>
      <c r="F73" s="90"/>
      <c r="G73" s="417"/>
      <c r="H73" s="418"/>
      <c r="I73" s="423"/>
      <c r="J73" s="418"/>
      <c r="K73" s="423"/>
      <c r="L73" s="418"/>
    </row>
    <row r="74" spans="1:12" ht="15">
      <c r="A74" s="407" t="s">
        <v>26</v>
      </c>
      <c r="B74" s="408"/>
      <c r="C74" s="548"/>
      <c r="D74" s="121"/>
      <c r="E74" s="6"/>
      <c r="F74" s="90"/>
      <c r="G74" s="417"/>
      <c r="H74" s="418"/>
      <c r="I74" s="423"/>
      <c r="J74" s="418"/>
      <c r="K74" s="423"/>
      <c r="L74" s="418"/>
    </row>
    <row r="75" spans="1:12" ht="15">
      <c r="A75" s="407" t="s">
        <v>27</v>
      </c>
      <c r="B75" s="408"/>
      <c r="C75" s="548"/>
      <c r="D75" s="122"/>
      <c r="E75" s="86"/>
      <c r="F75" s="91"/>
      <c r="G75" s="413">
        <f>G61+G62+G65+G66+G68+G69+G70+G71+G72+G73+G74</f>
        <v>0</v>
      </c>
      <c r="H75" s="414"/>
      <c r="I75" s="413">
        <f t="shared" ref="I75" si="8">I61+I62+I65+I66+I68+I69+I70+I71+I72+I73+I74</f>
        <v>0</v>
      </c>
      <c r="J75" s="414"/>
      <c r="K75" s="413">
        <f t="shared" ref="K75" si="9">K61+K62+K65+K66+K68+K69+K70+K71+K72+K73+K74</f>
        <v>0</v>
      </c>
      <c r="L75" s="414"/>
    </row>
    <row r="76" spans="1:12" ht="15">
      <c r="A76" s="374"/>
      <c r="B76" s="375"/>
      <c r="C76" s="16" t="s">
        <v>29</v>
      </c>
      <c r="D76" s="94"/>
      <c r="E76" s="94"/>
      <c r="F76" s="94"/>
      <c r="G76" s="19"/>
      <c r="H76" s="20"/>
      <c r="I76" s="20"/>
      <c r="J76" s="20"/>
      <c r="K76" s="20"/>
      <c r="L76" s="21"/>
    </row>
    <row r="77" spans="1:12" ht="15">
      <c r="A77" s="407" t="s">
        <v>28</v>
      </c>
      <c r="B77" s="408"/>
      <c r="C77" s="206">
        <f>IF(OR(B12="Select",B13="Select",G12="Select"),0,IF((AND(B12="Research",B13="On Campus",G12="No")),52%,IF((AND(B12="Instruction",B13="On Campus", G12="No")),56%,IF((AND(B12="Other",B13="On Campus", G12="No")),32.5%,IF(AND(B13="Off Campus",G12="No"),26%,IF(G12="Yes",G13))))))</f>
        <v>0</v>
      </c>
      <c r="D77" s="207"/>
      <c r="E77" s="207"/>
      <c r="F77" s="207"/>
      <c r="G77" s="424">
        <f>C77*B78</f>
        <v>0</v>
      </c>
      <c r="H77" s="414"/>
      <c r="I77" s="424">
        <f>C77*I75</f>
        <v>0</v>
      </c>
      <c r="J77" s="414"/>
      <c r="K77" s="424">
        <f>C77*K75</f>
        <v>0</v>
      </c>
      <c r="L77" s="414"/>
    </row>
    <row r="78" spans="1:12">
      <c r="A78" s="69" t="s">
        <v>30</v>
      </c>
      <c r="B78" s="210">
        <f>IF(AND(G12="No",(Year1!G68+Year2!G68+Year3!G68)&lt;=25000),G75-G71-G72-G73,IF(AND(G12="No",(Year1!G68+Year2!G68+Year3!G68)&gt;25000),G75-G68+SUM(G84:G90)-G71-G72-G73,IF((G12="Yes"),G75,)))</f>
        <v>0</v>
      </c>
      <c r="C78" s="120"/>
      <c r="D78" s="186"/>
      <c r="E78" s="186"/>
      <c r="F78" s="187"/>
      <c r="G78" s="20"/>
      <c r="H78" s="20"/>
      <c r="I78" s="20"/>
      <c r="J78" s="20"/>
      <c r="K78" s="20"/>
      <c r="L78" s="21"/>
    </row>
    <row r="79" spans="1:12" ht="15">
      <c r="A79" s="411" t="s">
        <v>31</v>
      </c>
      <c r="B79" s="412"/>
      <c r="C79" s="82"/>
      <c r="D79" s="208"/>
      <c r="E79" s="208"/>
      <c r="F79" s="209"/>
      <c r="G79" s="413">
        <f>G75+G77</f>
        <v>0</v>
      </c>
      <c r="H79" s="414"/>
      <c r="I79" s="424">
        <f>I75+I77</f>
        <v>0</v>
      </c>
      <c r="J79" s="414"/>
      <c r="K79" s="424">
        <f>K75+K77</f>
        <v>0</v>
      </c>
      <c r="L79" s="414"/>
    </row>
    <row r="80" spans="1:12">
      <c r="A80" s="376"/>
      <c r="B80" s="377"/>
      <c r="C80" s="24"/>
      <c r="D80" s="24"/>
      <c r="E80" s="24"/>
      <c r="F80" s="24"/>
      <c r="G80" s="24"/>
      <c r="H80" s="24"/>
      <c r="I80" s="24"/>
      <c r="J80" s="24"/>
      <c r="K80" s="24"/>
      <c r="L80" s="59"/>
    </row>
    <row r="81" spans="1:12">
      <c r="A81" s="376"/>
      <c r="B81" s="377"/>
      <c r="C81" s="24"/>
      <c r="D81" s="24"/>
      <c r="E81" s="24"/>
      <c r="F81" s="24"/>
      <c r="G81" s="24"/>
      <c r="H81" s="24"/>
      <c r="I81" s="24"/>
      <c r="J81" s="24"/>
      <c r="K81" s="24"/>
      <c r="L81" s="59"/>
    </row>
    <row r="82" spans="1:12">
      <c r="A82" s="538" t="s">
        <v>52</v>
      </c>
      <c r="B82" s="539"/>
      <c r="C82" s="26"/>
      <c r="D82" s="26"/>
      <c r="E82" s="26"/>
      <c r="F82" s="26"/>
      <c r="G82" s="26"/>
      <c r="H82" s="24"/>
      <c r="I82" s="24"/>
      <c r="J82" s="24"/>
      <c r="K82" s="24"/>
      <c r="L82" s="59"/>
    </row>
    <row r="83" spans="1:12">
      <c r="A83" s="399" t="s">
        <v>53</v>
      </c>
      <c r="B83" s="395"/>
      <c r="C83" s="379" t="s">
        <v>3</v>
      </c>
      <c r="D83" s="394"/>
      <c r="E83" s="394"/>
      <c r="F83" s="394"/>
      <c r="G83" s="80" t="s">
        <v>5</v>
      </c>
      <c r="H83" s="51"/>
      <c r="I83" s="52"/>
      <c r="J83" s="52"/>
      <c r="K83" s="52"/>
      <c r="L83" s="53"/>
    </row>
    <row r="84" spans="1:12">
      <c r="A84" s="536">
        <f>Year1!A84</f>
        <v>0</v>
      </c>
      <c r="B84" s="537"/>
      <c r="C84" s="118"/>
      <c r="D84" s="112"/>
      <c r="E84" s="113"/>
      <c r="F84" s="114"/>
      <c r="G84" s="108">
        <f>IF(AND(C84&gt;0,Year1!C84+Year2!C84+Year3!C84&gt;25000),(25000-(Year1!G84+Year2!G84)),C84)</f>
        <v>0</v>
      </c>
      <c r="H84" s="54"/>
      <c r="I84" s="50"/>
      <c r="J84" s="50"/>
      <c r="K84" s="50"/>
      <c r="L84" s="55"/>
    </row>
    <row r="85" spans="1:12">
      <c r="A85" s="536">
        <f>Year1!A85</f>
        <v>0</v>
      </c>
      <c r="B85" s="537"/>
      <c r="C85" s="118"/>
      <c r="D85" s="115"/>
      <c r="E85" s="111"/>
      <c r="F85" s="116"/>
      <c r="G85" s="108">
        <f>IF(AND(C85&gt;0,Year1!C85+Year2!C85+Year3!C85&gt;25000),(25000-(Year1!G85+Year2!G85)),C85)</f>
        <v>0</v>
      </c>
      <c r="H85" s="54"/>
      <c r="I85" s="50"/>
      <c r="J85" s="50"/>
      <c r="K85" s="50"/>
      <c r="L85" s="55"/>
    </row>
    <row r="86" spans="1:12">
      <c r="A86" s="536">
        <f>Year1!A86</f>
        <v>0</v>
      </c>
      <c r="B86" s="537"/>
      <c r="C86" s="118">
        <v>0</v>
      </c>
      <c r="D86" s="115"/>
      <c r="E86" s="111"/>
      <c r="F86" s="116"/>
      <c r="G86" s="108">
        <f>IF(AND(C86&gt;0,Year1!C86+Year2!C86+Year3!C86&gt;25000),(25000-(Year1!G86+Year2!G86)),C86)</f>
        <v>0</v>
      </c>
      <c r="H86" s="54"/>
      <c r="I86" s="50"/>
      <c r="J86" s="50"/>
      <c r="K86" s="50"/>
      <c r="L86" s="55"/>
    </row>
    <row r="87" spans="1:12">
      <c r="A87" s="536">
        <f>Year1!A87</f>
        <v>0</v>
      </c>
      <c r="B87" s="537"/>
      <c r="C87" s="118"/>
      <c r="D87" s="115"/>
      <c r="E87" s="111"/>
      <c r="F87" s="116"/>
      <c r="G87" s="109">
        <f>IF(AND(C87&gt;0,Year1!C87+Year2!C87+Year3!C87&gt;25000),(25000-(Year1!G87+Year2!G87)),C87)</f>
        <v>0</v>
      </c>
      <c r="H87" s="54"/>
      <c r="I87" s="50"/>
      <c r="J87" s="50"/>
      <c r="K87" s="50"/>
      <c r="L87" s="55"/>
    </row>
    <row r="88" spans="1:12">
      <c r="A88" s="490">
        <f>Year1!A88</f>
        <v>0</v>
      </c>
      <c r="B88" s="491"/>
      <c r="C88" s="78"/>
      <c r="D88" s="32"/>
      <c r="E88" s="33"/>
      <c r="F88" s="34"/>
      <c r="G88" s="109">
        <f>IF(AND(C88&gt;0,Year1!C88+Year2!C88+Year3!C88&gt;25000),(25000-(Year1!G88+Year2!G88)),C88)</f>
        <v>0</v>
      </c>
      <c r="H88" s="54"/>
      <c r="I88" s="50"/>
      <c r="J88" s="50"/>
      <c r="K88" s="50"/>
      <c r="L88" s="55"/>
    </row>
    <row r="89" spans="1:12">
      <c r="A89" s="490">
        <f>Year1!A89</f>
        <v>0</v>
      </c>
      <c r="B89" s="491"/>
      <c r="C89" s="78"/>
      <c r="D89" s="32"/>
      <c r="E89" s="33"/>
      <c r="F89" s="34"/>
      <c r="G89" s="109">
        <f>IF(AND(C89&gt;0,Year1!C89+Year2!C89+Year3!C89&gt;25000),(25000-(Year1!G89+Year2!G89)),C89)</f>
        <v>0</v>
      </c>
      <c r="H89" s="54"/>
      <c r="I89" s="50"/>
      <c r="J89" s="50"/>
      <c r="K89" s="50"/>
      <c r="L89" s="55"/>
    </row>
    <row r="90" spans="1:12">
      <c r="A90" s="490">
        <f>Year1!A90</f>
        <v>0</v>
      </c>
      <c r="B90" s="491"/>
      <c r="C90" s="78"/>
      <c r="D90" s="35"/>
      <c r="E90" s="36"/>
      <c r="F90" s="37"/>
      <c r="G90" s="109">
        <f>IF(AND(C90&gt;0,Year1!C90+Year2!C90+Year3!C90&gt;25000),(25000-(Year1!G90+Year2!G90)),C90)</f>
        <v>0</v>
      </c>
      <c r="H90" s="56"/>
      <c r="I90" s="57"/>
      <c r="J90" s="57"/>
      <c r="K90" s="57"/>
      <c r="L90" s="58"/>
    </row>
  </sheetData>
  <sheetProtection algorithmName="SHA-512" hashValue="Zu89rISstXCHtH/ftROkqG8Eq1VNo7CkNsB7dJzKHFzLkUmktR8QMARN6g0TdNubvSmbnD/+kgVoJ7DHyHs0Jg==" saltValue="STxfxbPzLMhix9w8aM6zrA==" spinCount="100000" sheet="1" objects="1" scenarios="1" selectLockedCells="1"/>
  <mergeCells count="229">
    <mergeCell ref="A63:B63"/>
    <mergeCell ref="G63:H63"/>
    <mergeCell ref="G64:H64"/>
    <mergeCell ref="G49:H49"/>
    <mergeCell ref="G50:H50"/>
    <mergeCell ref="G52:H52"/>
    <mergeCell ref="G53:H53"/>
    <mergeCell ref="G54:H54"/>
    <mergeCell ref="G55:H55"/>
    <mergeCell ref="G56:H56"/>
    <mergeCell ref="A57:B57"/>
    <mergeCell ref="K47:L47"/>
    <mergeCell ref="I48:J48"/>
    <mergeCell ref="K48:L48"/>
    <mergeCell ref="I55:J55"/>
    <mergeCell ref="K55:L55"/>
    <mergeCell ref="I63:J63"/>
    <mergeCell ref="K63:L63"/>
    <mergeCell ref="I64:J64"/>
    <mergeCell ref="K64:L64"/>
    <mergeCell ref="I49:J49"/>
    <mergeCell ref="K49:L49"/>
    <mergeCell ref="I50:J50"/>
    <mergeCell ref="K50:L50"/>
    <mergeCell ref="I52:J52"/>
    <mergeCell ref="K52:L52"/>
    <mergeCell ref="I53:J53"/>
    <mergeCell ref="K53:L53"/>
    <mergeCell ref="I54:J54"/>
    <mergeCell ref="K54:L54"/>
    <mergeCell ref="I56:J56"/>
    <mergeCell ref="K56:L56"/>
    <mergeCell ref="I43:J43"/>
    <mergeCell ref="K43:L43"/>
    <mergeCell ref="I44:J44"/>
    <mergeCell ref="K44:L44"/>
    <mergeCell ref="I37:J37"/>
    <mergeCell ref="K37:L37"/>
    <mergeCell ref="I38:J38"/>
    <mergeCell ref="K38:L38"/>
    <mergeCell ref="I39:J39"/>
    <mergeCell ref="K39:L39"/>
    <mergeCell ref="I42:J42"/>
    <mergeCell ref="K42:L42"/>
    <mergeCell ref="G35:H35"/>
    <mergeCell ref="G36:H36"/>
    <mergeCell ref="G37:H37"/>
    <mergeCell ref="G38:H38"/>
    <mergeCell ref="G39:H39"/>
    <mergeCell ref="K34:L34"/>
    <mergeCell ref="I35:J35"/>
    <mergeCell ref="K35:L35"/>
    <mergeCell ref="I36:J36"/>
    <mergeCell ref="K36:L36"/>
    <mergeCell ref="G79:H79"/>
    <mergeCell ref="I79:J79"/>
    <mergeCell ref="K79:L79"/>
    <mergeCell ref="A74:B74"/>
    <mergeCell ref="C7:G7"/>
    <mergeCell ref="C8:G8"/>
    <mergeCell ref="C9:G9"/>
    <mergeCell ref="H7:J7"/>
    <mergeCell ref="H8:J8"/>
    <mergeCell ref="H9:J9"/>
    <mergeCell ref="K7:L7"/>
    <mergeCell ref="K8:L8"/>
    <mergeCell ref="K9:L9"/>
    <mergeCell ref="A75:B75"/>
    <mergeCell ref="G75:H75"/>
    <mergeCell ref="I75:J75"/>
    <mergeCell ref="K75:L75"/>
    <mergeCell ref="I71:J71"/>
    <mergeCell ref="K71:L71"/>
    <mergeCell ref="G77:H77"/>
    <mergeCell ref="I77:J77"/>
    <mergeCell ref="G41:H41"/>
    <mergeCell ref="I41:J41"/>
    <mergeCell ref="I32:J32"/>
    <mergeCell ref="G70:H70"/>
    <mergeCell ref="G65:H65"/>
    <mergeCell ref="I65:J65"/>
    <mergeCell ref="A1:L3"/>
    <mergeCell ref="N1:T3"/>
    <mergeCell ref="K32:L32"/>
    <mergeCell ref="I33:J33"/>
    <mergeCell ref="K33:L33"/>
    <mergeCell ref="I34:J34"/>
    <mergeCell ref="C21:C22"/>
    <mergeCell ref="B21:B22"/>
    <mergeCell ref="G28:H28"/>
    <mergeCell ref="I28:J28"/>
    <mergeCell ref="K28:L28"/>
    <mergeCell ref="G29:H29"/>
    <mergeCell ref="I29:J29"/>
    <mergeCell ref="K29:L29"/>
    <mergeCell ref="G30:H30"/>
    <mergeCell ref="I30:J30"/>
    <mergeCell ref="K30:L30"/>
    <mergeCell ref="G31:H31"/>
    <mergeCell ref="G32:H32"/>
    <mergeCell ref="G33:H33"/>
    <mergeCell ref="G34:H34"/>
    <mergeCell ref="K66:L66"/>
    <mergeCell ref="I70:J70"/>
    <mergeCell ref="K70:L70"/>
    <mergeCell ref="K77:L77"/>
    <mergeCell ref="A72:B72"/>
    <mergeCell ref="G72:H72"/>
    <mergeCell ref="I72:J72"/>
    <mergeCell ref="K72:L72"/>
    <mergeCell ref="A73:B73"/>
    <mergeCell ref="G73:H73"/>
    <mergeCell ref="I73:J73"/>
    <mergeCell ref="K73:L73"/>
    <mergeCell ref="G74:H74"/>
    <mergeCell ref="I74:J74"/>
    <mergeCell ref="K74:L74"/>
    <mergeCell ref="C61:C75"/>
    <mergeCell ref="G71:H71"/>
    <mergeCell ref="A68:B68"/>
    <mergeCell ref="G68:H68"/>
    <mergeCell ref="I68:J68"/>
    <mergeCell ref="K68:L68"/>
    <mergeCell ref="K61:L61"/>
    <mergeCell ref="A62:B62"/>
    <mergeCell ref="G62:H62"/>
    <mergeCell ref="A69:B69"/>
    <mergeCell ref="G69:H69"/>
    <mergeCell ref="A58:B58"/>
    <mergeCell ref="G58:H58"/>
    <mergeCell ref="I58:J58"/>
    <mergeCell ref="K58:L58"/>
    <mergeCell ref="A59:B59"/>
    <mergeCell ref="G59:H59"/>
    <mergeCell ref="I59:J59"/>
    <mergeCell ref="K59:L59"/>
    <mergeCell ref="A60:B60"/>
    <mergeCell ref="G60:H60"/>
    <mergeCell ref="I60:J60"/>
    <mergeCell ref="K60:L60"/>
    <mergeCell ref="A66:B66"/>
    <mergeCell ref="I62:J62"/>
    <mergeCell ref="K62:L62"/>
    <mergeCell ref="K65:L65"/>
    <mergeCell ref="G61:H61"/>
    <mergeCell ref="I61:J61"/>
    <mergeCell ref="I69:J69"/>
    <mergeCell ref="K69:L69"/>
    <mergeCell ref="G66:H66"/>
    <mergeCell ref="I66:J66"/>
    <mergeCell ref="G46:H46"/>
    <mergeCell ref="I46:J46"/>
    <mergeCell ref="K46:L46"/>
    <mergeCell ref="A51:B51"/>
    <mergeCell ref="G51:H51"/>
    <mergeCell ref="I51:J51"/>
    <mergeCell ref="K51:L51"/>
    <mergeCell ref="A42:B42"/>
    <mergeCell ref="A43:B43"/>
    <mergeCell ref="A44:B44"/>
    <mergeCell ref="A45:B45"/>
    <mergeCell ref="A47:B47"/>
    <mergeCell ref="A48:B48"/>
    <mergeCell ref="A49:B49"/>
    <mergeCell ref="A50:B50"/>
    <mergeCell ref="G42:H42"/>
    <mergeCell ref="G43:H43"/>
    <mergeCell ref="G44:H44"/>
    <mergeCell ref="G45:H45"/>
    <mergeCell ref="G47:H47"/>
    <mergeCell ref="G48:H48"/>
    <mergeCell ref="I45:J45"/>
    <mergeCell ref="K45:L45"/>
    <mergeCell ref="I47:J47"/>
    <mergeCell ref="G27:H27"/>
    <mergeCell ref="I27:J27"/>
    <mergeCell ref="K27:L27"/>
    <mergeCell ref="I21:J21"/>
    <mergeCell ref="K21:L21"/>
    <mergeCell ref="G23:H23"/>
    <mergeCell ref="I23:J23"/>
    <mergeCell ref="K23:L23"/>
    <mergeCell ref="G24:H24"/>
    <mergeCell ref="I24:J24"/>
    <mergeCell ref="K24:L24"/>
    <mergeCell ref="G25:H25"/>
    <mergeCell ref="I25:J25"/>
    <mergeCell ref="K25:L25"/>
    <mergeCell ref="G26:H26"/>
    <mergeCell ref="I26:J26"/>
    <mergeCell ref="K26:L26"/>
    <mergeCell ref="D21:D22"/>
    <mergeCell ref="E21:E22"/>
    <mergeCell ref="F21:F22"/>
    <mergeCell ref="B5:L5"/>
    <mergeCell ref="J12:K12"/>
    <mergeCell ref="J13:K13"/>
    <mergeCell ref="C14:G14"/>
    <mergeCell ref="I14:J14"/>
    <mergeCell ref="G20:H20"/>
    <mergeCell ref="I20:J20"/>
    <mergeCell ref="K20:L20"/>
    <mergeCell ref="J15:K15"/>
    <mergeCell ref="C12:F12"/>
    <mergeCell ref="C13:F13"/>
    <mergeCell ref="A89:B89"/>
    <mergeCell ref="A90:B90"/>
    <mergeCell ref="A86:B86"/>
    <mergeCell ref="A87:B87"/>
    <mergeCell ref="A88:B88"/>
    <mergeCell ref="A82:B82"/>
    <mergeCell ref="A84:B84"/>
    <mergeCell ref="A85:B85"/>
    <mergeCell ref="A40:B40"/>
    <mergeCell ref="A41:B41"/>
    <mergeCell ref="A56:B56"/>
    <mergeCell ref="A77:B77"/>
    <mergeCell ref="A70:B70"/>
    <mergeCell ref="A65:B65"/>
    <mergeCell ref="A67:B67"/>
    <mergeCell ref="A61:B61"/>
    <mergeCell ref="A52:B52"/>
    <mergeCell ref="A53:B53"/>
    <mergeCell ref="A54:B54"/>
    <mergeCell ref="A55:B55"/>
    <mergeCell ref="A46:B46"/>
    <mergeCell ref="A71:B71"/>
    <mergeCell ref="A79:B79"/>
    <mergeCell ref="A64:B64"/>
  </mergeCells>
  <conditionalFormatting sqref="K14">
    <cfRule type="cellIs" dxfId="28" priority="19" stopIfTrue="1" operator="greaterThan">
      <formula>0.05</formula>
    </cfRule>
  </conditionalFormatting>
  <conditionalFormatting sqref="C23:C30 C32:C39">
    <cfRule type="cellIs" dxfId="27" priority="18" operator="greaterThan">
      <formula>0.2</formula>
    </cfRule>
  </conditionalFormatting>
  <conditionalFormatting sqref="C77:F77">
    <cfRule type="expression" priority="11" stopIfTrue="1">
      <formula>"If(B13 = ""Off Campus"", 26%)"</formula>
    </cfRule>
  </conditionalFormatting>
  <conditionalFormatting sqref="C77:F77">
    <cfRule type="expression" priority="10" stopIfTrue="1">
      <formula>"If(B13 = ""Off Campus"", 26%)"</formula>
    </cfRule>
  </conditionalFormatting>
  <conditionalFormatting sqref="C77:F77">
    <cfRule type="expression" priority="9" stopIfTrue="1">
      <formula>"If(B13 = ""Off Campus"", 26%)"</formula>
    </cfRule>
  </conditionalFormatting>
  <conditionalFormatting sqref="G23:H30">
    <cfRule type="beginsWith" dxfId="26" priority="8" operator="beginsWith" text="months">
      <formula>LEFT(G23,LEN("months"))="months"</formula>
    </cfRule>
  </conditionalFormatting>
  <conditionalFormatting sqref="G31:H31">
    <cfRule type="beginsWith" dxfId="25" priority="6" operator="beginsWith" text="months">
      <formula>LEFT(G31,LEN("months"))="months"</formula>
    </cfRule>
  </conditionalFormatting>
  <conditionalFormatting sqref="G32:H39">
    <cfRule type="beginsWith" dxfId="24" priority="5" operator="beginsWith" text="months">
      <formula>LEFT(G32,LEN("months"))="months"</formula>
    </cfRule>
  </conditionalFormatting>
  <conditionalFormatting sqref="G41:H41">
    <cfRule type="beginsWith" dxfId="23" priority="4" operator="beginsWith" text="months">
      <formula>LEFT(G41,LEN("months"))="months"</formula>
    </cfRule>
  </conditionalFormatting>
  <conditionalFormatting sqref="G42:H45 G47:H50 G52:H55">
    <cfRule type="beginsWith" dxfId="22" priority="3" operator="beginsWith" text="months">
      <formula>LEFT(G42,LEN("months"))="months"</formula>
    </cfRule>
  </conditionalFormatting>
  <conditionalFormatting sqref="G46:H46">
    <cfRule type="beginsWith" dxfId="21" priority="2" operator="beginsWith" text="months">
      <formula>LEFT(G46,LEN("months"))="months"</formula>
    </cfRule>
  </conditionalFormatting>
  <conditionalFormatting sqref="G51:H51">
    <cfRule type="beginsWith" dxfId="20" priority="1" operator="beginsWith" text="months">
      <formula>LEFT(G51,LEN("months"))="months"</formula>
    </cfRule>
  </conditionalFormatting>
  <dataValidations count="3">
    <dataValidation type="decimal" allowBlank="1" showInputMessage="1" showErrorMessage="1" errorTitle="Appointment Term" error="Appointment term cannot exceed 12 months" sqref="E32:E39 E23:E30 E41:E55">
      <formula1>1</formula1>
      <formula2>12</formula2>
    </dataValidation>
    <dataValidation type="decimal" allowBlank="1" showInputMessage="1" showErrorMessage="1" errorTitle="Months Requested" error="Months requested cannot exceed 12" sqref="F32:F39 F23:F30 F41:F45 F47:F50 F52:F55">
      <formula1>0.1</formula1>
      <formula2>12</formula2>
    </dataValidation>
    <dataValidation type="decimal" allowBlank="1" showInputMessage="1" showErrorMessage="1" errorTitle="Monts Requested" error="Months requested cannot exceed 12" sqref="F46 F51">
      <formula1>0.1</formula1>
      <formula2>12</formula2>
    </dataValidation>
  </dataValidations>
  <pageMargins left="0.7" right="0.7" top="0.3" bottom="0.3" header="0.3" footer="0.3"/>
  <pageSetup scale="58" orientation="portrait" r:id="rId1"/>
  <ignoredErrors>
    <ignoredError sqref="B12:B13 B15:B17 G12:G13 H23"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'Drop-Downs'!$A$16:$A$19</xm:f>
          </x14:formula1>
          <xm:sqref>B23:B30 B32:B39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sheetPr>
  <dimension ref="A1:T90"/>
  <sheetViews>
    <sheetView showZeros="0" topLeftCell="A60" zoomScale="125" zoomScaleNormal="125" zoomScalePageLayoutView="125" workbookViewId="0">
      <selection activeCell="M77" sqref="M77"/>
    </sheetView>
  </sheetViews>
  <sheetFormatPr defaultColWidth="9.140625" defaultRowHeight="14.25"/>
  <cols>
    <col min="1" max="1" width="27.7109375" style="5" customWidth="1"/>
    <col min="2" max="2" width="17.28515625" style="5" customWidth="1"/>
    <col min="3" max="3" width="15" style="5" customWidth="1"/>
    <col min="4" max="4" width="13.140625" style="5" customWidth="1"/>
    <col min="5" max="5" width="12.85546875" style="5" customWidth="1"/>
    <col min="6" max="6" width="11.42578125" style="5" customWidth="1"/>
    <col min="7" max="7" width="12.85546875" style="5" customWidth="1"/>
    <col min="8" max="8" width="9.7109375" style="5" customWidth="1"/>
    <col min="9" max="9" width="9.140625" style="5"/>
    <col min="10" max="10" width="8.7109375" style="5" customWidth="1"/>
    <col min="11" max="11" width="13.5703125" style="5" customWidth="1"/>
    <col min="12" max="12" width="6" style="5" customWidth="1"/>
    <col min="13" max="13" width="5.140625" style="38" customWidth="1"/>
    <col min="14" max="16384" width="9.140625" style="38"/>
  </cols>
  <sheetData>
    <row r="1" spans="1:20" ht="12.75">
      <c r="A1" s="551" t="s">
        <v>150</v>
      </c>
      <c r="B1" s="552"/>
      <c r="C1" s="552"/>
      <c r="D1" s="552"/>
      <c r="E1" s="552"/>
      <c r="F1" s="552"/>
      <c r="G1" s="552"/>
      <c r="H1" s="552"/>
      <c r="I1" s="552"/>
      <c r="J1" s="552"/>
      <c r="K1" s="552"/>
      <c r="L1" s="553"/>
      <c r="N1" s="458" t="s">
        <v>54</v>
      </c>
      <c r="O1" s="459"/>
      <c r="P1" s="459"/>
      <c r="Q1" s="459"/>
      <c r="R1" s="459"/>
      <c r="S1" s="459"/>
      <c r="T1" s="460"/>
    </row>
    <row r="2" spans="1:20" ht="12.75">
      <c r="A2" s="554"/>
      <c r="B2" s="555"/>
      <c r="C2" s="555"/>
      <c r="D2" s="555"/>
      <c r="E2" s="555"/>
      <c r="F2" s="555"/>
      <c r="G2" s="555"/>
      <c r="H2" s="555"/>
      <c r="I2" s="555"/>
      <c r="J2" s="555"/>
      <c r="K2" s="555"/>
      <c r="L2" s="556"/>
      <c r="N2" s="461"/>
      <c r="O2" s="462"/>
      <c r="P2" s="462"/>
      <c r="Q2" s="462"/>
      <c r="R2" s="462"/>
      <c r="S2" s="462"/>
      <c r="T2" s="463"/>
    </row>
    <row r="3" spans="1:20" ht="13.5" thickBot="1">
      <c r="A3" s="557"/>
      <c r="B3" s="558"/>
      <c r="C3" s="558"/>
      <c r="D3" s="558"/>
      <c r="E3" s="558"/>
      <c r="F3" s="558"/>
      <c r="G3" s="558"/>
      <c r="H3" s="558"/>
      <c r="I3" s="558"/>
      <c r="J3" s="558"/>
      <c r="K3" s="558"/>
      <c r="L3" s="559"/>
      <c r="N3" s="464"/>
      <c r="O3" s="465"/>
      <c r="P3" s="465"/>
      <c r="Q3" s="465"/>
      <c r="R3" s="465"/>
      <c r="S3" s="465"/>
      <c r="T3" s="466"/>
    </row>
    <row r="4" spans="1:20">
      <c r="A4" s="121"/>
      <c r="B4" s="6"/>
      <c r="C4" s="6"/>
      <c r="D4" s="6"/>
      <c r="E4" s="6"/>
      <c r="F4" s="6"/>
      <c r="G4" s="6"/>
      <c r="H4" s="6"/>
      <c r="I4" s="6"/>
      <c r="J4" s="6"/>
      <c r="K4" s="6"/>
      <c r="L4" s="90"/>
    </row>
    <row r="5" spans="1:20" ht="15">
      <c r="A5" s="190" t="s">
        <v>1</v>
      </c>
      <c r="B5" s="497">
        <f>Year1!B5</f>
        <v>0</v>
      </c>
      <c r="C5" s="497"/>
      <c r="D5" s="497"/>
      <c r="E5" s="497"/>
      <c r="F5" s="497"/>
      <c r="G5" s="497"/>
      <c r="H5" s="497"/>
      <c r="I5" s="497"/>
      <c r="J5" s="497"/>
      <c r="K5" s="497"/>
      <c r="L5" s="498"/>
    </row>
    <row r="6" spans="1:20">
      <c r="A6" s="191"/>
      <c r="B6" s="143"/>
      <c r="C6" s="143"/>
      <c r="D6" s="143"/>
      <c r="E6" s="143"/>
      <c r="F6" s="143"/>
      <c r="G6" s="143"/>
      <c r="H6" s="143"/>
      <c r="I6" s="143"/>
      <c r="J6" s="143"/>
      <c r="K6" s="143"/>
      <c r="L6" s="192"/>
    </row>
    <row r="7" spans="1:20" ht="15">
      <c r="A7" s="193" t="s">
        <v>77</v>
      </c>
      <c r="B7" s="143"/>
      <c r="C7" s="531">
        <f>Year1!C7</f>
        <v>0</v>
      </c>
      <c r="D7" s="531"/>
      <c r="E7" s="531"/>
      <c r="F7" s="531"/>
      <c r="G7" s="531"/>
      <c r="H7" s="531" t="str">
        <f>Year1!H7</f>
        <v>Select Department</v>
      </c>
      <c r="I7" s="531"/>
      <c r="J7" s="531"/>
      <c r="K7" s="467">
        <f>Year1!K7</f>
        <v>0</v>
      </c>
      <c r="L7" s="467"/>
    </row>
    <row r="8" spans="1:20" ht="15">
      <c r="A8" s="193"/>
      <c r="B8" s="143"/>
      <c r="C8" s="531">
        <f>Year1!C8</f>
        <v>0</v>
      </c>
      <c r="D8" s="531"/>
      <c r="E8" s="531"/>
      <c r="F8" s="531"/>
      <c r="G8" s="531"/>
      <c r="H8" s="531">
        <f>Year1!H8</f>
        <v>0</v>
      </c>
      <c r="I8" s="531"/>
      <c r="J8" s="531"/>
      <c r="K8" s="467">
        <f>Year1!K8</f>
        <v>0</v>
      </c>
      <c r="L8" s="467"/>
    </row>
    <row r="9" spans="1:20" ht="15">
      <c r="A9" s="193"/>
      <c r="B9" s="143"/>
      <c r="C9" s="531">
        <f>Year1!C9</f>
        <v>0</v>
      </c>
      <c r="D9" s="531"/>
      <c r="E9" s="531"/>
      <c r="F9" s="531"/>
      <c r="G9" s="531"/>
      <c r="H9" s="531">
        <f>Year1!H9</f>
        <v>0</v>
      </c>
      <c r="I9" s="531"/>
      <c r="J9" s="531"/>
      <c r="K9" s="467">
        <f>Year1!K9</f>
        <v>0</v>
      </c>
      <c r="L9" s="467"/>
    </row>
    <row r="10" spans="1:20" ht="15">
      <c r="A10" s="194"/>
      <c r="B10" s="61"/>
      <c r="C10" s="61"/>
      <c r="D10" s="61"/>
      <c r="E10" s="61"/>
      <c r="F10" s="61"/>
      <c r="G10" s="61"/>
      <c r="H10" s="61"/>
      <c r="I10" s="61"/>
      <c r="J10" s="61"/>
      <c r="K10" s="61"/>
      <c r="L10" s="195"/>
    </row>
    <row r="11" spans="1:20">
      <c r="A11" s="196"/>
      <c r="B11" s="61"/>
      <c r="C11" s="61"/>
      <c r="D11" s="61"/>
      <c r="E11" s="61"/>
      <c r="F11" s="61"/>
      <c r="G11" s="61"/>
      <c r="H11" s="61"/>
      <c r="I11" s="61"/>
      <c r="J11" s="61"/>
      <c r="K11" s="61"/>
      <c r="L11" s="195"/>
    </row>
    <row r="12" spans="1:20">
      <c r="A12" s="131" t="s">
        <v>43</v>
      </c>
      <c r="B12" s="124" t="str">
        <f>Year1!B12</f>
        <v>Select</v>
      </c>
      <c r="C12" s="563" t="s">
        <v>45</v>
      </c>
      <c r="D12" s="562"/>
      <c r="E12" s="562"/>
      <c r="F12" s="564"/>
      <c r="G12" s="124" t="str">
        <f>Year1!G12</f>
        <v>Select</v>
      </c>
      <c r="H12" s="130"/>
      <c r="I12" s="130"/>
      <c r="J12" s="561"/>
      <c r="K12" s="561"/>
      <c r="L12" s="195"/>
    </row>
    <row r="13" spans="1:20">
      <c r="A13" s="131" t="s">
        <v>44</v>
      </c>
      <c r="B13" s="124" t="str">
        <f>Year1!B13</f>
        <v>Select</v>
      </c>
      <c r="C13" s="563" t="s">
        <v>39</v>
      </c>
      <c r="D13" s="562"/>
      <c r="E13" s="562"/>
      <c r="F13" s="564"/>
      <c r="G13" s="144">
        <f>Year1!G13</f>
        <v>0</v>
      </c>
      <c r="H13" s="130"/>
      <c r="I13" s="130"/>
      <c r="J13" s="561"/>
      <c r="K13" s="561"/>
      <c r="L13" s="195"/>
    </row>
    <row r="14" spans="1:20">
      <c r="A14" s="196"/>
      <c r="B14" s="61"/>
      <c r="C14" s="561"/>
      <c r="D14" s="561"/>
      <c r="E14" s="561"/>
      <c r="F14" s="561"/>
      <c r="G14" s="561"/>
      <c r="H14" s="130"/>
      <c r="I14" s="562" t="s">
        <v>41</v>
      </c>
      <c r="J14" s="562"/>
      <c r="K14" s="280">
        <v>0.03</v>
      </c>
      <c r="L14" s="195"/>
    </row>
    <row r="15" spans="1:20">
      <c r="A15" s="123" t="s">
        <v>92</v>
      </c>
      <c r="B15" s="124" t="str">
        <f>Year1!B15</f>
        <v>Select</v>
      </c>
      <c r="C15" s="61"/>
      <c r="D15" s="61"/>
      <c r="E15" s="61"/>
      <c r="F15" s="61"/>
      <c r="G15" s="61"/>
      <c r="H15" s="61"/>
      <c r="I15" s="61"/>
      <c r="J15" s="561" t="s">
        <v>51</v>
      </c>
      <c r="K15" s="561"/>
      <c r="L15" s="195"/>
    </row>
    <row r="16" spans="1:20">
      <c r="A16" s="123" t="s">
        <v>93</v>
      </c>
      <c r="B16" s="44">
        <f>Year1!B16</f>
        <v>0</v>
      </c>
      <c r="C16" s="131" t="s">
        <v>49</v>
      </c>
      <c r="D16" s="182">
        <f>IF(G79+I79+K79 &lt;&gt; 0,(I79+K79)/(G79+I79+K79),0)</f>
        <v>0</v>
      </c>
      <c r="E16" s="130"/>
      <c r="F16" s="130"/>
      <c r="G16" s="6"/>
      <c r="H16" s="61"/>
      <c r="I16" s="61"/>
      <c r="J16" s="61"/>
      <c r="K16" s="61"/>
      <c r="L16" s="195"/>
    </row>
    <row r="17" spans="1:12">
      <c r="A17" s="131" t="s">
        <v>42</v>
      </c>
      <c r="B17" s="45">
        <f>Year1!B17</f>
        <v>0</v>
      </c>
      <c r="C17" s="131" t="s">
        <v>50</v>
      </c>
      <c r="D17" s="183">
        <f>I79+K79</f>
        <v>0</v>
      </c>
      <c r="E17" s="130"/>
      <c r="F17" s="130"/>
      <c r="G17" s="6"/>
      <c r="H17" s="61"/>
      <c r="I17" s="61"/>
      <c r="J17" s="61"/>
      <c r="K17" s="61"/>
      <c r="L17" s="195"/>
    </row>
    <row r="18" spans="1:12">
      <c r="A18" s="197"/>
      <c r="B18" s="198"/>
      <c r="C18" s="199"/>
      <c r="D18" s="199"/>
      <c r="E18" s="199"/>
      <c r="F18" s="199"/>
      <c r="G18" s="199"/>
      <c r="H18" s="199"/>
      <c r="I18" s="199"/>
      <c r="J18" s="199"/>
      <c r="K18" s="199"/>
      <c r="L18" s="200"/>
    </row>
    <row r="19" spans="1:12">
      <c r="A19" s="23"/>
      <c r="B19" s="24"/>
      <c r="C19" s="24"/>
      <c r="D19" s="24"/>
      <c r="E19" s="24"/>
      <c r="F19" s="24"/>
      <c r="G19" s="24"/>
      <c r="H19" s="24"/>
      <c r="I19" s="24"/>
      <c r="J19" s="24"/>
      <c r="K19" s="24"/>
      <c r="L19" s="59"/>
    </row>
    <row r="20" spans="1:12">
      <c r="A20" s="376"/>
      <c r="B20" s="377"/>
      <c r="C20" s="377"/>
      <c r="D20" s="377"/>
      <c r="E20" s="377"/>
      <c r="F20" s="377"/>
      <c r="G20" s="499" t="s">
        <v>2</v>
      </c>
      <c r="H20" s="500"/>
      <c r="I20" s="499" t="s">
        <v>4</v>
      </c>
      <c r="J20" s="500"/>
      <c r="K20" s="499" t="s">
        <v>0</v>
      </c>
      <c r="L20" s="500"/>
    </row>
    <row r="21" spans="1:12" ht="30.75" customHeight="1">
      <c r="A21" s="358" t="s">
        <v>6</v>
      </c>
      <c r="B21" s="489" t="s">
        <v>109</v>
      </c>
      <c r="C21" s="494" t="s">
        <v>7</v>
      </c>
      <c r="D21" s="569" t="s">
        <v>95</v>
      </c>
      <c r="E21" s="571" t="s">
        <v>94</v>
      </c>
      <c r="F21" s="571" t="s">
        <v>96</v>
      </c>
      <c r="G21" s="399"/>
      <c r="H21" s="395"/>
      <c r="I21" s="542"/>
      <c r="J21" s="542"/>
      <c r="K21" s="542"/>
      <c r="L21" s="543"/>
    </row>
    <row r="22" spans="1:12" ht="31.5" customHeight="1">
      <c r="A22" s="359" t="s">
        <v>32</v>
      </c>
      <c r="B22" s="489"/>
      <c r="C22" s="560"/>
      <c r="D22" s="570"/>
      <c r="E22" s="572"/>
      <c r="F22" s="572"/>
      <c r="G22" s="400"/>
      <c r="H22" s="382"/>
      <c r="I22" s="382"/>
      <c r="J22" s="382"/>
      <c r="K22" s="382"/>
      <c r="L22" s="396"/>
    </row>
    <row r="23" spans="1:12">
      <c r="A23" s="104">
        <f>Year1!A23</f>
        <v>0</v>
      </c>
      <c r="B23" s="226"/>
      <c r="C23" s="13"/>
      <c r="D23" s="281">
        <f>'Salary Adjustment'!B20</f>
        <v>0</v>
      </c>
      <c r="E23" s="84"/>
      <c r="F23" s="350"/>
      <c r="G23" s="505">
        <f>IF(F23&gt;E23,"months requested cannot exceed term",IF(OR(D23="",E23=""),0,(D23/E23)*F23))</f>
        <v>0</v>
      </c>
      <c r="H23" s="506"/>
      <c r="I23" s="565"/>
      <c r="J23" s="566"/>
      <c r="K23" s="565"/>
      <c r="L23" s="566"/>
    </row>
    <row r="24" spans="1:12">
      <c r="A24" s="104">
        <f>Year1!A24</f>
        <v>0</v>
      </c>
      <c r="B24" s="226"/>
      <c r="C24" s="7"/>
      <c r="D24" s="282">
        <f>'Salary Adjustment'!B36</f>
        <v>0</v>
      </c>
      <c r="E24" s="85"/>
      <c r="F24" s="350"/>
      <c r="G24" s="505">
        <f t="shared" ref="G24:G30" si="0">IF(F24&gt;E24,"months requested cannot exceed term",IF(OR(D24="",E24=""),0,(D24/E24)*F24))</f>
        <v>0</v>
      </c>
      <c r="H24" s="506"/>
      <c r="I24" s="567"/>
      <c r="J24" s="568"/>
      <c r="K24" s="567"/>
      <c r="L24" s="568"/>
    </row>
    <row r="25" spans="1:12">
      <c r="A25" s="104">
        <f>Year1!A25</f>
        <v>0</v>
      </c>
      <c r="B25" s="226"/>
      <c r="C25" s="7"/>
      <c r="D25" s="282">
        <f>'Salary Adjustment'!B53</f>
        <v>0</v>
      </c>
      <c r="E25" s="85"/>
      <c r="F25" s="350"/>
      <c r="G25" s="505">
        <f t="shared" si="0"/>
        <v>0</v>
      </c>
      <c r="H25" s="506"/>
      <c r="I25" s="567"/>
      <c r="J25" s="568"/>
      <c r="K25" s="567"/>
      <c r="L25" s="568"/>
    </row>
    <row r="26" spans="1:12">
      <c r="A26" s="104">
        <f>Year1!A26</f>
        <v>0</v>
      </c>
      <c r="B26" s="226"/>
      <c r="C26" s="7"/>
      <c r="D26" s="83"/>
      <c r="E26" s="85"/>
      <c r="F26" s="350"/>
      <c r="G26" s="505">
        <f t="shared" si="0"/>
        <v>0</v>
      </c>
      <c r="H26" s="506"/>
      <c r="I26" s="567"/>
      <c r="J26" s="568"/>
      <c r="K26" s="567"/>
      <c r="L26" s="568"/>
    </row>
    <row r="27" spans="1:12">
      <c r="A27" s="104">
        <f>Year1!A27</f>
        <v>0</v>
      </c>
      <c r="B27" s="226"/>
      <c r="C27" s="7"/>
      <c r="D27" s="83"/>
      <c r="E27" s="85"/>
      <c r="F27" s="350"/>
      <c r="G27" s="505">
        <f t="shared" si="0"/>
        <v>0</v>
      </c>
      <c r="H27" s="506"/>
      <c r="I27" s="567"/>
      <c r="J27" s="568"/>
      <c r="K27" s="567"/>
      <c r="L27" s="568"/>
    </row>
    <row r="28" spans="1:12">
      <c r="A28" s="104">
        <f>Year1!A28</f>
        <v>0</v>
      </c>
      <c r="B28" s="226"/>
      <c r="C28" s="7"/>
      <c r="D28" s="83"/>
      <c r="E28" s="85"/>
      <c r="F28" s="350"/>
      <c r="G28" s="505">
        <f t="shared" si="0"/>
        <v>0</v>
      </c>
      <c r="H28" s="506"/>
      <c r="I28" s="567"/>
      <c r="J28" s="568"/>
      <c r="K28" s="567"/>
      <c r="L28" s="568"/>
    </row>
    <row r="29" spans="1:12">
      <c r="A29" s="104">
        <f>Year1!A29</f>
        <v>0</v>
      </c>
      <c r="B29" s="226"/>
      <c r="C29" s="7"/>
      <c r="D29" s="83"/>
      <c r="E29" s="85"/>
      <c r="F29" s="350"/>
      <c r="G29" s="505">
        <f t="shared" si="0"/>
        <v>0</v>
      </c>
      <c r="H29" s="506"/>
      <c r="I29" s="567"/>
      <c r="J29" s="568"/>
      <c r="K29" s="567"/>
      <c r="L29" s="568"/>
    </row>
    <row r="30" spans="1:12">
      <c r="A30" s="104">
        <f>Year1!A30</f>
        <v>0</v>
      </c>
      <c r="B30" s="226"/>
      <c r="C30" s="7"/>
      <c r="D30" s="83"/>
      <c r="E30" s="85"/>
      <c r="F30" s="350"/>
      <c r="G30" s="505">
        <f t="shared" si="0"/>
        <v>0</v>
      </c>
      <c r="H30" s="506"/>
      <c r="I30" s="567"/>
      <c r="J30" s="568"/>
      <c r="K30" s="567"/>
      <c r="L30" s="568"/>
    </row>
    <row r="31" spans="1:12" ht="28.5">
      <c r="A31" s="359" t="s">
        <v>160</v>
      </c>
      <c r="B31" s="373" t="s">
        <v>109</v>
      </c>
      <c r="C31" s="16" t="s">
        <v>7</v>
      </c>
      <c r="D31" s="397" t="s">
        <v>95</v>
      </c>
      <c r="E31" s="368" t="s">
        <v>94</v>
      </c>
      <c r="F31" s="398" t="s">
        <v>96</v>
      </c>
      <c r="G31" s="488"/>
      <c r="H31" s="448"/>
      <c r="I31" s="383"/>
      <c r="J31" s="383"/>
      <c r="K31" s="383"/>
      <c r="L31" s="384"/>
    </row>
    <row r="32" spans="1:12">
      <c r="A32" s="338"/>
      <c r="B32" s="305"/>
      <c r="C32" s="7"/>
      <c r="D32" s="83"/>
      <c r="E32" s="85"/>
      <c r="F32" s="350"/>
      <c r="G32" s="505">
        <f t="shared" ref="G32" si="1">IF(F32&gt;E32,"months requested cannot exceed term",IF(OR(D32="",E32=""),0,(D32/E32)*F32))</f>
        <v>0</v>
      </c>
      <c r="H32" s="506"/>
      <c r="I32" s="565"/>
      <c r="J32" s="566"/>
      <c r="K32" s="565"/>
      <c r="L32" s="566"/>
    </row>
    <row r="33" spans="1:12">
      <c r="A33" s="337"/>
      <c r="B33" s="305"/>
      <c r="C33" s="7"/>
      <c r="D33" s="83"/>
      <c r="E33" s="85"/>
      <c r="F33" s="350"/>
      <c r="G33" s="505">
        <f t="shared" ref="G33:G39" si="2">IF(F33&gt;E33,"months requested cannot exceed term",IF(OR(D33="",E33=""),0,(D33/E33)*F33))</f>
        <v>0</v>
      </c>
      <c r="H33" s="506"/>
      <c r="I33" s="565"/>
      <c r="J33" s="566"/>
      <c r="K33" s="565"/>
      <c r="L33" s="566"/>
    </row>
    <row r="34" spans="1:12">
      <c r="A34" s="337"/>
      <c r="B34" s="305"/>
      <c r="C34" s="7"/>
      <c r="D34" s="83"/>
      <c r="E34" s="85"/>
      <c r="F34" s="350"/>
      <c r="G34" s="505">
        <f t="shared" si="2"/>
        <v>0</v>
      </c>
      <c r="H34" s="506"/>
      <c r="I34" s="565"/>
      <c r="J34" s="566"/>
      <c r="K34" s="565"/>
      <c r="L34" s="566"/>
    </row>
    <row r="35" spans="1:12">
      <c r="A35" s="337"/>
      <c r="B35" s="305"/>
      <c r="C35" s="7"/>
      <c r="D35" s="83"/>
      <c r="E35" s="85"/>
      <c r="F35" s="350"/>
      <c r="G35" s="505">
        <f t="shared" si="2"/>
        <v>0</v>
      </c>
      <c r="H35" s="506"/>
      <c r="I35" s="565"/>
      <c r="J35" s="566"/>
      <c r="K35" s="565"/>
      <c r="L35" s="566"/>
    </row>
    <row r="36" spans="1:12">
      <c r="A36" s="337"/>
      <c r="B36" s="305"/>
      <c r="C36" s="7"/>
      <c r="D36" s="83"/>
      <c r="E36" s="85"/>
      <c r="F36" s="350"/>
      <c r="G36" s="505">
        <f t="shared" si="2"/>
        <v>0</v>
      </c>
      <c r="H36" s="506"/>
      <c r="I36" s="565"/>
      <c r="J36" s="566"/>
      <c r="K36" s="565"/>
      <c r="L36" s="566"/>
    </row>
    <row r="37" spans="1:12">
      <c r="A37" s="337"/>
      <c r="B37" s="305"/>
      <c r="C37" s="7"/>
      <c r="D37" s="83"/>
      <c r="E37" s="85"/>
      <c r="F37" s="350"/>
      <c r="G37" s="505">
        <f t="shared" si="2"/>
        <v>0</v>
      </c>
      <c r="H37" s="506"/>
      <c r="I37" s="565"/>
      <c r="J37" s="566"/>
      <c r="K37" s="565"/>
      <c r="L37" s="566"/>
    </row>
    <row r="38" spans="1:12">
      <c r="A38" s="337"/>
      <c r="B38" s="305"/>
      <c r="C38" s="7"/>
      <c r="D38" s="83"/>
      <c r="E38" s="85"/>
      <c r="F38" s="350"/>
      <c r="G38" s="505">
        <f t="shared" si="2"/>
        <v>0</v>
      </c>
      <c r="H38" s="506"/>
      <c r="I38" s="565"/>
      <c r="J38" s="566"/>
      <c r="K38" s="565"/>
      <c r="L38" s="566"/>
    </row>
    <row r="39" spans="1:12">
      <c r="A39" s="337"/>
      <c r="B39" s="305"/>
      <c r="C39" s="7"/>
      <c r="D39" s="83"/>
      <c r="E39" s="85"/>
      <c r="F39" s="350"/>
      <c r="G39" s="505">
        <f t="shared" si="2"/>
        <v>0</v>
      </c>
      <c r="H39" s="506"/>
      <c r="I39" s="565"/>
      <c r="J39" s="566"/>
      <c r="K39" s="565"/>
      <c r="L39" s="566"/>
    </row>
    <row r="40" spans="1:12" ht="28.5">
      <c r="A40" s="511"/>
      <c r="B40" s="512"/>
      <c r="C40" s="368" t="s">
        <v>12</v>
      </c>
      <c r="D40" s="369" t="s">
        <v>95</v>
      </c>
      <c r="E40" s="371" t="s">
        <v>94</v>
      </c>
      <c r="F40" s="372" t="s">
        <v>96</v>
      </c>
      <c r="G40" s="385"/>
      <c r="H40" s="385"/>
      <c r="I40" s="385"/>
      <c r="J40" s="385"/>
      <c r="K40" s="385"/>
      <c r="L40" s="386"/>
    </row>
    <row r="41" spans="1:12">
      <c r="A41" s="511" t="s">
        <v>9</v>
      </c>
      <c r="B41" s="512"/>
      <c r="C41" s="387"/>
      <c r="D41" s="387"/>
      <c r="E41" s="370"/>
      <c r="F41" s="388"/>
      <c r="G41" s="448"/>
      <c r="H41" s="448"/>
      <c r="I41" s="513"/>
      <c r="J41" s="513"/>
      <c r="K41" s="389"/>
      <c r="L41" s="390"/>
    </row>
    <row r="42" spans="1:12">
      <c r="A42" s="482" t="s">
        <v>154</v>
      </c>
      <c r="B42" s="496"/>
      <c r="C42" s="62"/>
      <c r="D42" s="92"/>
      <c r="E42" s="93"/>
      <c r="F42" s="353"/>
      <c r="G42" s="429">
        <f>IF(F42&gt;E42,"months requested cannot exceed term",IF(OR(D42="",E42=""),0,(D42/E42)*F42)*C42)</f>
        <v>0</v>
      </c>
      <c r="H42" s="430"/>
      <c r="I42" s="509"/>
      <c r="J42" s="510"/>
      <c r="K42" s="509"/>
      <c r="L42" s="510"/>
    </row>
    <row r="43" spans="1:12">
      <c r="A43" s="482" t="s">
        <v>155</v>
      </c>
      <c r="B43" s="496"/>
      <c r="C43" s="62"/>
      <c r="D43" s="92"/>
      <c r="E43" s="93"/>
      <c r="F43" s="353"/>
      <c r="G43" s="429">
        <f t="shared" ref="G43:G45" si="3">IF(F43&gt;E43,"months requested cannot exceed term",IF(OR(D43="",E43=""),0,(D43/E43)*F43)*C43)</f>
        <v>0</v>
      </c>
      <c r="H43" s="430"/>
      <c r="I43" s="509"/>
      <c r="J43" s="510"/>
      <c r="K43" s="509"/>
      <c r="L43" s="510"/>
    </row>
    <row r="44" spans="1:12">
      <c r="A44" s="482" t="s">
        <v>156</v>
      </c>
      <c r="B44" s="496"/>
      <c r="C44" s="62"/>
      <c r="D44" s="92"/>
      <c r="E44" s="93"/>
      <c r="F44" s="353"/>
      <c r="G44" s="429">
        <f t="shared" si="3"/>
        <v>0</v>
      </c>
      <c r="H44" s="430"/>
      <c r="I44" s="509"/>
      <c r="J44" s="510"/>
      <c r="K44" s="509"/>
      <c r="L44" s="510"/>
    </row>
    <row r="45" spans="1:12">
      <c r="A45" s="482" t="s">
        <v>157</v>
      </c>
      <c r="B45" s="496"/>
      <c r="C45" s="62"/>
      <c r="D45" s="92"/>
      <c r="E45" s="93"/>
      <c r="F45" s="353"/>
      <c r="G45" s="429">
        <f t="shared" si="3"/>
        <v>0</v>
      </c>
      <c r="H45" s="430"/>
      <c r="I45" s="509"/>
      <c r="J45" s="510"/>
      <c r="K45" s="509"/>
      <c r="L45" s="510"/>
    </row>
    <row r="46" spans="1:12" ht="24.6" customHeight="1">
      <c r="A46" s="443" t="s">
        <v>10</v>
      </c>
      <c r="B46" s="444"/>
      <c r="C46" s="317"/>
      <c r="D46" s="326"/>
      <c r="E46" s="318"/>
      <c r="F46" s="319"/>
      <c r="G46" s="448"/>
      <c r="H46" s="448"/>
      <c r="I46" s="514"/>
      <c r="J46" s="514"/>
      <c r="K46" s="514"/>
      <c r="L46" s="515"/>
    </row>
    <row r="47" spans="1:12">
      <c r="A47" s="482" t="s">
        <v>154</v>
      </c>
      <c r="B47" s="496"/>
      <c r="C47" s="62"/>
      <c r="D47" s="92"/>
      <c r="E47" s="93"/>
      <c r="F47" s="353"/>
      <c r="G47" s="429">
        <f t="shared" ref="G47:G50" si="4">IF(F47&gt;E47,"months requested cannot exceed term",IF(OR(D47="",E47=""),0,(D47/E47)*F47)*C47)</f>
        <v>0</v>
      </c>
      <c r="H47" s="430"/>
      <c r="I47" s="567"/>
      <c r="J47" s="568"/>
      <c r="K47" s="567"/>
      <c r="L47" s="568"/>
    </row>
    <row r="48" spans="1:12">
      <c r="A48" s="482" t="s">
        <v>155</v>
      </c>
      <c r="B48" s="496"/>
      <c r="C48" s="62"/>
      <c r="D48" s="92"/>
      <c r="E48" s="93"/>
      <c r="F48" s="353"/>
      <c r="G48" s="429">
        <f t="shared" si="4"/>
        <v>0</v>
      </c>
      <c r="H48" s="430"/>
      <c r="I48" s="567"/>
      <c r="J48" s="568"/>
      <c r="K48" s="567"/>
      <c r="L48" s="568"/>
    </row>
    <row r="49" spans="1:12">
      <c r="A49" s="482" t="s">
        <v>156</v>
      </c>
      <c r="B49" s="496"/>
      <c r="C49" s="62"/>
      <c r="D49" s="92"/>
      <c r="E49" s="93"/>
      <c r="F49" s="353"/>
      <c r="G49" s="429">
        <f t="shared" si="4"/>
        <v>0</v>
      </c>
      <c r="H49" s="430"/>
      <c r="I49" s="567"/>
      <c r="J49" s="568"/>
      <c r="K49" s="567"/>
      <c r="L49" s="568"/>
    </row>
    <row r="50" spans="1:12">
      <c r="A50" s="482" t="s">
        <v>157</v>
      </c>
      <c r="B50" s="496"/>
      <c r="C50" s="62"/>
      <c r="D50" s="92"/>
      <c r="E50" s="93"/>
      <c r="F50" s="353"/>
      <c r="G50" s="429">
        <f t="shared" si="4"/>
        <v>0</v>
      </c>
      <c r="H50" s="430"/>
      <c r="I50" s="567"/>
      <c r="J50" s="568"/>
      <c r="K50" s="567"/>
      <c r="L50" s="568"/>
    </row>
    <row r="51" spans="1:12" ht="21.6" customHeight="1">
      <c r="A51" s="443" t="s">
        <v>11</v>
      </c>
      <c r="B51" s="444"/>
      <c r="C51" s="317"/>
      <c r="D51" s="326"/>
      <c r="E51" s="318"/>
      <c r="F51" s="319"/>
      <c r="G51" s="448"/>
      <c r="H51" s="448"/>
      <c r="I51" s="514"/>
      <c r="J51" s="514"/>
      <c r="K51" s="514"/>
      <c r="L51" s="515"/>
    </row>
    <row r="52" spans="1:12">
      <c r="A52" s="482" t="s">
        <v>154</v>
      </c>
      <c r="B52" s="496"/>
      <c r="C52" s="62"/>
      <c r="D52" s="92"/>
      <c r="E52" s="93"/>
      <c r="F52" s="353"/>
      <c r="G52" s="429">
        <f t="shared" ref="G52:G55" si="5">IF(F52&gt;E52,"months requested cannot exceed term",IF(OR(D52="",E52=""),0,(D52/E52)*F52)*C52)</f>
        <v>0</v>
      </c>
      <c r="H52" s="430"/>
      <c r="I52" s="567"/>
      <c r="J52" s="568"/>
      <c r="K52" s="567"/>
      <c r="L52" s="568"/>
    </row>
    <row r="53" spans="1:12">
      <c r="A53" s="482" t="s">
        <v>155</v>
      </c>
      <c r="B53" s="496"/>
      <c r="C53" s="62"/>
      <c r="D53" s="92"/>
      <c r="E53" s="93"/>
      <c r="F53" s="353"/>
      <c r="G53" s="429">
        <f t="shared" si="5"/>
        <v>0</v>
      </c>
      <c r="H53" s="430"/>
      <c r="I53" s="567"/>
      <c r="J53" s="568"/>
      <c r="K53" s="567"/>
      <c r="L53" s="568"/>
    </row>
    <row r="54" spans="1:12">
      <c r="A54" s="482" t="s">
        <v>156</v>
      </c>
      <c r="B54" s="496"/>
      <c r="C54" s="62"/>
      <c r="D54" s="92"/>
      <c r="E54" s="93"/>
      <c r="F54" s="353"/>
      <c r="G54" s="429">
        <f t="shared" si="5"/>
        <v>0</v>
      </c>
      <c r="H54" s="430"/>
      <c r="I54" s="567"/>
      <c r="J54" s="568"/>
      <c r="K54" s="567"/>
      <c r="L54" s="568"/>
    </row>
    <row r="55" spans="1:12">
      <c r="A55" s="482" t="s">
        <v>157</v>
      </c>
      <c r="B55" s="496"/>
      <c r="C55" s="62"/>
      <c r="D55" s="92"/>
      <c r="E55" s="93"/>
      <c r="F55" s="353"/>
      <c r="G55" s="429">
        <f t="shared" si="5"/>
        <v>0</v>
      </c>
      <c r="H55" s="430"/>
      <c r="I55" s="567"/>
      <c r="J55" s="568"/>
      <c r="K55" s="567"/>
      <c r="L55" s="568"/>
    </row>
    <row r="56" spans="1:12" ht="15">
      <c r="A56" s="411" t="s">
        <v>13</v>
      </c>
      <c r="B56" s="516"/>
      <c r="C56" s="128"/>
      <c r="D56" s="82"/>
      <c r="E56" s="82"/>
      <c r="F56" s="82"/>
      <c r="G56" s="424">
        <f>SUM(G23:H55)</f>
        <v>0</v>
      </c>
      <c r="H56" s="414"/>
      <c r="I56" s="424">
        <f t="shared" ref="I56" si="6">SUM(I23:J55)</f>
        <v>0</v>
      </c>
      <c r="J56" s="414"/>
      <c r="K56" s="424">
        <f t="shared" ref="K56" si="7">SUM(K23:L55)</f>
        <v>0</v>
      </c>
      <c r="L56" s="414"/>
    </row>
    <row r="57" spans="1:12" ht="15">
      <c r="A57" s="411" t="s">
        <v>14</v>
      </c>
      <c r="B57" s="412"/>
      <c r="C57" s="16" t="s">
        <v>15</v>
      </c>
      <c r="D57" s="341"/>
      <c r="E57" s="341"/>
      <c r="F57" s="341"/>
      <c r="G57" s="321"/>
      <c r="H57" s="321"/>
      <c r="I57" s="321"/>
      <c r="J57" s="321"/>
      <c r="K57" s="321"/>
      <c r="L57" s="322"/>
    </row>
    <row r="58" spans="1:12">
      <c r="A58" s="419" t="s">
        <v>8</v>
      </c>
      <c r="B58" s="420"/>
      <c r="C58" s="142">
        <v>0.24</v>
      </c>
      <c r="D58" s="95"/>
      <c r="E58" s="97"/>
      <c r="F58" s="98"/>
      <c r="G58" s="413">
        <f>SUM(G23:H45)*C58</f>
        <v>0</v>
      </c>
      <c r="H58" s="414"/>
      <c r="I58" s="424">
        <f>SUM(I23:J41)*C58</f>
        <v>0</v>
      </c>
      <c r="J58" s="414"/>
      <c r="K58" s="424">
        <f>SUM(K23:L41)*C58</f>
        <v>0</v>
      </c>
      <c r="L58" s="414"/>
    </row>
    <row r="59" spans="1:12">
      <c r="A59" s="419" t="s">
        <v>10</v>
      </c>
      <c r="B59" s="420"/>
      <c r="C59" s="142">
        <v>0.05</v>
      </c>
      <c r="D59" s="99"/>
      <c r="E59" s="96"/>
      <c r="F59" s="100"/>
      <c r="G59" s="413">
        <f>SUM(G47:G50)*C59</f>
        <v>0</v>
      </c>
      <c r="H59" s="414"/>
      <c r="I59" s="424">
        <f>I46*C59</f>
        <v>0</v>
      </c>
      <c r="J59" s="414"/>
      <c r="K59" s="424">
        <f>K46*C59</f>
        <v>0</v>
      </c>
      <c r="L59" s="414"/>
    </row>
    <row r="60" spans="1:12">
      <c r="A60" s="419" t="s">
        <v>11</v>
      </c>
      <c r="B60" s="420"/>
      <c r="C60" s="142">
        <v>1.4999999999999999E-2</v>
      </c>
      <c r="D60" s="101"/>
      <c r="E60" s="102"/>
      <c r="F60" s="103"/>
      <c r="G60" s="413">
        <f>SUM(G52:G55)*C60</f>
        <v>0</v>
      </c>
      <c r="H60" s="414"/>
      <c r="I60" s="424">
        <f>I51*C60</f>
        <v>0</v>
      </c>
      <c r="J60" s="414"/>
      <c r="K60" s="424">
        <f>K51*C60</f>
        <v>0</v>
      </c>
      <c r="L60" s="414"/>
    </row>
    <row r="61" spans="1:12" ht="15">
      <c r="A61" s="407" t="s">
        <v>16</v>
      </c>
      <c r="B61" s="408"/>
      <c r="C61" s="532"/>
      <c r="D61" s="121"/>
      <c r="E61" s="6"/>
      <c r="F61" s="90"/>
      <c r="G61" s="413">
        <f>SUM(G56:H60)</f>
        <v>0</v>
      </c>
      <c r="H61" s="414"/>
      <c r="I61" s="424">
        <f>SUM(I56:J60)</f>
        <v>0</v>
      </c>
      <c r="J61" s="414"/>
      <c r="K61" s="424">
        <f>SUM(K56:L60)</f>
        <v>0</v>
      </c>
      <c r="L61" s="414"/>
    </row>
    <row r="62" spans="1:12" ht="15">
      <c r="A62" s="407" t="s">
        <v>17</v>
      </c>
      <c r="B62" s="408"/>
      <c r="C62" s="533"/>
      <c r="D62" s="121"/>
      <c r="E62" s="6"/>
      <c r="F62" s="90"/>
      <c r="G62" s="523">
        <f>SUM(G63:H64)</f>
        <v>0</v>
      </c>
      <c r="H62" s="523"/>
      <c r="I62" s="523">
        <f t="shared" ref="I62" si="8">SUM(I63:J64)</f>
        <v>0</v>
      </c>
      <c r="J62" s="523"/>
      <c r="K62" s="523">
        <f t="shared" ref="K62" si="9">SUM(K63:L64)</f>
        <v>0</v>
      </c>
      <c r="L62" s="523"/>
    </row>
    <row r="63" spans="1:12">
      <c r="A63" s="419" t="s">
        <v>158</v>
      </c>
      <c r="B63" s="420"/>
      <c r="C63" s="533"/>
      <c r="D63" s="301"/>
      <c r="E63" s="6"/>
      <c r="F63" s="90"/>
      <c r="G63" s="423"/>
      <c r="H63" s="418"/>
      <c r="I63" s="295"/>
      <c r="J63" s="296"/>
      <c r="K63" s="295"/>
      <c r="L63" s="296"/>
    </row>
    <row r="64" spans="1:12">
      <c r="A64" s="419" t="s">
        <v>159</v>
      </c>
      <c r="B64" s="420"/>
      <c r="C64" s="533"/>
      <c r="D64" s="301"/>
      <c r="E64" s="6"/>
      <c r="F64" s="90"/>
      <c r="G64" s="423"/>
      <c r="H64" s="418"/>
      <c r="I64" s="295"/>
      <c r="J64" s="296"/>
      <c r="K64" s="295"/>
      <c r="L64" s="296"/>
    </row>
    <row r="65" spans="1:12" ht="15">
      <c r="A65" s="407" t="s">
        <v>18</v>
      </c>
      <c r="B65" s="408"/>
      <c r="C65" s="533"/>
      <c r="D65" s="121"/>
      <c r="E65" s="6"/>
      <c r="F65" s="90"/>
      <c r="G65" s="417"/>
      <c r="H65" s="418"/>
      <c r="I65" s="423"/>
      <c r="J65" s="418"/>
      <c r="K65" s="423"/>
      <c r="L65" s="418"/>
    </row>
    <row r="66" spans="1:12" ht="15">
      <c r="A66" s="407" t="s">
        <v>19</v>
      </c>
      <c r="B66" s="408"/>
      <c r="C66" s="533"/>
      <c r="D66" s="121"/>
      <c r="E66" s="6"/>
      <c r="F66" s="90"/>
      <c r="G66" s="417"/>
      <c r="H66" s="418"/>
      <c r="I66" s="423"/>
      <c r="J66" s="418"/>
      <c r="K66" s="423"/>
      <c r="L66" s="418"/>
    </row>
    <row r="67" spans="1:12" ht="15">
      <c r="A67" s="407" t="s">
        <v>20</v>
      </c>
      <c r="B67" s="408"/>
      <c r="C67" s="533"/>
      <c r="D67" s="121"/>
      <c r="E67" s="6"/>
      <c r="F67" s="90"/>
      <c r="G67" s="20"/>
      <c r="H67" s="20"/>
      <c r="I67" s="20"/>
      <c r="J67" s="20"/>
      <c r="K67" s="20"/>
      <c r="L67" s="21"/>
    </row>
    <row r="68" spans="1:12">
      <c r="A68" s="419" t="s">
        <v>80</v>
      </c>
      <c r="B68" s="420"/>
      <c r="C68" s="533"/>
      <c r="D68" s="121"/>
      <c r="E68" s="6"/>
      <c r="F68" s="90"/>
      <c r="G68" s="413">
        <f>SUM(C84:C90)</f>
        <v>0</v>
      </c>
      <c r="H68" s="414"/>
      <c r="I68" s="423"/>
      <c r="J68" s="418"/>
      <c r="K68" s="423"/>
      <c r="L68" s="418"/>
    </row>
    <row r="69" spans="1:12">
      <c r="A69" s="419" t="s">
        <v>22</v>
      </c>
      <c r="B69" s="420"/>
      <c r="C69" s="533"/>
      <c r="D69" s="121"/>
      <c r="E69" s="6"/>
      <c r="F69" s="90"/>
      <c r="G69" s="417"/>
      <c r="H69" s="418"/>
      <c r="I69" s="423"/>
      <c r="J69" s="418"/>
      <c r="K69" s="423"/>
      <c r="L69" s="418"/>
    </row>
    <row r="70" spans="1:12">
      <c r="A70" s="419" t="s">
        <v>23</v>
      </c>
      <c r="B70" s="420"/>
      <c r="C70" s="533"/>
      <c r="D70" s="121"/>
      <c r="E70" s="6"/>
      <c r="F70" s="90"/>
      <c r="G70" s="417"/>
      <c r="H70" s="418"/>
      <c r="I70" s="423"/>
      <c r="J70" s="418"/>
      <c r="K70" s="423"/>
      <c r="L70" s="418"/>
    </row>
    <row r="71" spans="1:12" ht="15">
      <c r="A71" s="407" t="s">
        <v>162</v>
      </c>
      <c r="B71" s="408"/>
      <c r="C71" s="533"/>
      <c r="D71" s="121"/>
      <c r="E71" s="6"/>
      <c r="F71" s="90"/>
      <c r="G71" s="417"/>
      <c r="H71" s="418"/>
      <c r="I71" s="423"/>
      <c r="J71" s="418"/>
      <c r="K71" s="423"/>
      <c r="L71" s="418"/>
    </row>
    <row r="72" spans="1:12" ht="15">
      <c r="A72" s="407" t="s">
        <v>24</v>
      </c>
      <c r="B72" s="409"/>
      <c r="C72" s="533"/>
      <c r="D72" s="121"/>
      <c r="E72" s="6"/>
      <c r="F72" s="90"/>
      <c r="G72" s="417"/>
      <c r="H72" s="418"/>
      <c r="I72" s="423"/>
      <c r="J72" s="418"/>
      <c r="K72" s="423"/>
      <c r="L72" s="418"/>
    </row>
    <row r="73" spans="1:12" ht="15">
      <c r="A73" s="407" t="s">
        <v>25</v>
      </c>
      <c r="B73" s="408"/>
      <c r="C73" s="533"/>
      <c r="D73" s="121"/>
      <c r="E73" s="6"/>
      <c r="F73" s="90"/>
      <c r="G73" s="417"/>
      <c r="H73" s="418"/>
      <c r="I73" s="423"/>
      <c r="J73" s="418"/>
      <c r="K73" s="423"/>
      <c r="L73" s="418"/>
    </row>
    <row r="74" spans="1:12" ht="15">
      <c r="A74" s="407" t="s">
        <v>26</v>
      </c>
      <c r="B74" s="408"/>
      <c r="C74" s="533"/>
      <c r="D74" s="121"/>
      <c r="E74" s="6"/>
      <c r="F74" s="90"/>
      <c r="G74" s="417"/>
      <c r="H74" s="418"/>
      <c r="I74" s="423"/>
      <c r="J74" s="418"/>
      <c r="K74" s="423"/>
      <c r="L74" s="418"/>
    </row>
    <row r="75" spans="1:12" ht="15">
      <c r="A75" s="407" t="s">
        <v>27</v>
      </c>
      <c r="B75" s="408"/>
      <c r="C75" s="534"/>
      <c r="D75" s="122"/>
      <c r="E75" s="86"/>
      <c r="F75" s="91"/>
      <c r="G75" s="413">
        <f>G61+G62+G65+G66+G68+G69+G70+G71+G72+G73+G74</f>
        <v>0</v>
      </c>
      <c r="H75" s="414"/>
      <c r="I75" s="413">
        <f t="shared" ref="I75" si="10">I61+I62+I65+I66+I68+I69+I70+I71+I72+I73+I74</f>
        <v>0</v>
      </c>
      <c r="J75" s="414"/>
      <c r="K75" s="413">
        <f t="shared" ref="K75" si="11">K61+K62+K65+K66+K68+K69+K70+K71+K72+K73+K74</f>
        <v>0</v>
      </c>
      <c r="L75" s="414"/>
    </row>
    <row r="76" spans="1:12" ht="15">
      <c r="A76" s="374"/>
      <c r="B76" s="375"/>
      <c r="C76" s="16" t="s">
        <v>29</v>
      </c>
      <c r="D76" s="94"/>
      <c r="E76" s="94"/>
      <c r="F76" s="94"/>
      <c r="G76" s="19"/>
      <c r="H76" s="20"/>
      <c r="I76" s="20"/>
      <c r="J76" s="20"/>
      <c r="K76" s="20"/>
      <c r="L76" s="21"/>
    </row>
    <row r="77" spans="1:12" ht="15">
      <c r="A77" s="407" t="s">
        <v>28</v>
      </c>
      <c r="B77" s="408"/>
      <c r="C77" s="206">
        <f>IF(OR(B12="Select",B13="Select",G12="Select"),0,IF((AND(B12="Research",B13="On Campus",G12="No")),52%,IF((AND(B12="Instruction",B13="On Campus", G12="No")),56%,IF((AND(B12="Other",B13="On Campus", G12="No")),32.5%,IF(AND(B13="Off Campus",G12="No"),26%,IF(G12="Yes",G13))))))</f>
        <v>0</v>
      </c>
      <c r="D77" s="207"/>
      <c r="E77" s="207"/>
      <c r="F77" s="207"/>
      <c r="G77" s="424">
        <f>C77*B78</f>
        <v>0</v>
      </c>
      <c r="H77" s="414"/>
      <c r="I77" s="424">
        <f>C77*I75</f>
        <v>0</v>
      </c>
      <c r="J77" s="414"/>
      <c r="K77" s="424">
        <f>C77*K75</f>
        <v>0</v>
      </c>
      <c r="L77" s="414"/>
    </row>
    <row r="78" spans="1:12">
      <c r="A78" s="69" t="s">
        <v>30</v>
      </c>
      <c r="B78" s="211">
        <f>IF(AND(G12="No",(Year1!G68+Year2!G68+Year3!G68+Year4!G68)&lt;=25000),G75-G71-G72-G73,IF(AND(G12="No",(Year1!G68+Year2!G68+Year3!G68+Year4!G68)&gt;25000),G75-G68+SUM(G84:G90)-G71-G72-G73,IF((G12="Yes"),G75,)))</f>
        <v>0</v>
      </c>
      <c r="C78" s="120"/>
      <c r="D78" s="186"/>
      <c r="E78" s="186"/>
      <c r="F78" s="187"/>
      <c r="G78" s="20"/>
      <c r="H78" s="20"/>
      <c r="I78" s="20"/>
      <c r="J78" s="20"/>
      <c r="K78" s="20"/>
      <c r="L78" s="21"/>
    </row>
    <row r="79" spans="1:12" ht="15">
      <c r="A79" s="411" t="s">
        <v>31</v>
      </c>
      <c r="B79" s="412"/>
      <c r="C79" s="82"/>
      <c r="D79" s="208"/>
      <c r="E79" s="208"/>
      <c r="F79" s="209"/>
      <c r="G79" s="413">
        <f>G75+G77</f>
        <v>0</v>
      </c>
      <c r="H79" s="414"/>
      <c r="I79" s="424">
        <f>I75+I77</f>
        <v>0</v>
      </c>
      <c r="J79" s="414"/>
      <c r="K79" s="424">
        <f>K75+K77</f>
        <v>0</v>
      </c>
      <c r="L79" s="414"/>
    </row>
    <row r="80" spans="1:12">
      <c r="A80" s="23"/>
      <c r="B80" s="24"/>
      <c r="C80" s="24"/>
      <c r="D80" s="24"/>
      <c r="E80" s="24"/>
      <c r="F80" s="24"/>
      <c r="G80" s="24"/>
      <c r="H80" s="24"/>
      <c r="I80" s="24"/>
      <c r="J80" s="24"/>
      <c r="K80" s="24"/>
      <c r="L80" s="59"/>
    </row>
    <row r="81" spans="1:12">
      <c r="A81" s="376"/>
      <c r="B81" s="377"/>
      <c r="C81" s="377"/>
      <c r="D81" s="377"/>
      <c r="E81" s="377"/>
      <c r="F81" s="377"/>
      <c r="G81" s="377"/>
      <c r="H81" s="24"/>
      <c r="I81" s="24"/>
      <c r="J81" s="24"/>
      <c r="K81" s="24"/>
      <c r="L81" s="59"/>
    </row>
    <row r="82" spans="1:12">
      <c r="A82" s="538" t="s">
        <v>52</v>
      </c>
      <c r="B82" s="539"/>
      <c r="C82" s="391"/>
      <c r="D82" s="391"/>
      <c r="E82" s="391"/>
      <c r="F82" s="391"/>
      <c r="G82" s="391"/>
      <c r="H82" s="24"/>
      <c r="I82" s="24"/>
      <c r="J82" s="24"/>
      <c r="K82" s="24"/>
      <c r="L82" s="59"/>
    </row>
    <row r="83" spans="1:12">
      <c r="A83" s="392" t="s">
        <v>53</v>
      </c>
      <c r="B83" s="393"/>
      <c r="C83" s="379" t="s">
        <v>3</v>
      </c>
      <c r="D83" s="394"/>
      <c r="E83" s="394"/>
      <c r="F83" s="394"/>
      <c r="G83" s="80" t="s">
        <v>5</v>
      </c>
      <c r="H83" s="51"/>
      <c r="I83" s="52"/>
      <c r="J83" s="52"/>
      <c r="K83" s="52"/>
      <c r="L83" s="53"/>
    </row>
    <row r="84" spans="1:12">
      <c r="A84" s="490">
        <f>Year1!A84</f>
        <v>0</v>
      </c>
      <c r="B84" s="491"/>
      <c r="C84" s="129"/>
      <c r="D84" s="112"/>
      <c r="E84" s="113"/>
      <c r="F84" s="114"/>
      <c r="G84" s="109">
        <f>IF(AND(C84&gt;0,Year1!C84+Year2!C84+Year3!C84+Year4!C84&gt;25000),(25000-(Year1!G84+Year2!G84+Year3!G84)),C84)</f>
        <v>0</v>
      </c>
      <c r="H84" s="54"/>
      <c r="I84" s="50"/>
      <c r="J84" s="50"/>
      <c r="K84" s="50"/>
      <c r="L84" s="55"/>
    </row>
    <row r="85" spans="1:12">
      <c r="A85" s="490">
        <f>Year1!A85</f>
        <v>0</v>
      </c>
      <c r="B85" s="491"/>
      <c r="C85" s="129"/>
      <c r="D85" s="115"/>
      <c r="E85" s="111"/>
      <c r="F85" s="116"/>
      <c r="G85" s="109">
        <f>IF(AND(C85&gt;0,Year1!C85+Year2!C85+Year3!C85+Year4!C85&gt;25000),(25000-(Year1!G85+Year2!G85+Year3!G85)),C85)</f>
        <v>0</v>
      </c>
      <c r="H85" s="54"/>
      <c r="I85" s="50"/>
      <c r="J85" s="50"/>
      <c r="K85" s="50"/>
      <c r="L85" s="55"/>
    </row>
    <row r="86" spans="1:12">
      <c r="A86" s="490">
        <f>Year1!A86</f>
        <v>0</v>
      </c>
      <c r="B86" s="491"/>
      <c r="C86" s="129">
        <v>0</v>
      </c>
      <c r="D86" s="115"/>
      <c r="E86" s="111"/>
      <c r="F86" s="116"/>
      <c r="G86" s="109">
        <f>IF(AND(C86&gt;0,Year1!C86+Year2!C86+Year3!C86+Year4!C86&gt;25000),(25000-(Year1!G86+Year2!G86+Year3!G86)),C86)</f>
        <v>0</v>
      </c>
      <c r="H86" s="54"/>
      <c r="I86" s="50"/>
      <c r="J86" s="50"/>
      <c r="K86" s="50"/>
      <c r="L86" s="55"/>
    </row>
    <row r="87" spans="1:12">
      <c r="A87" s="536">
        <f>Year1!A87</f>
        <v>0</v>
      </c>
      <c r="B87" s="491"/>
      <c r="C87" s="129"/>
      <c r="D87" s="115"/>
      <c r="E87" s="111"/>
      <c r="F87" s="116"/>
      <c r="G87" s="109">
        <f>IF(AND(C87&gt;0,Year1!C87+Year2!C87+Year3!C87+Year4!C87&gt;25000),(25000-(Year1!G87+Year2!G87+Year3!G87)),C87)</f>
        <v>0</v>
      </c>
      <c r="H87" s="54"/>
      <c r="I87" s="50"/>
      <c r="J87" s="50"/>
      <c r="K87" s="50"/>
      <c r="L87" s="55"/>
    </row>
    <row r="88" spans="1:12">
      <c r="A88" s="490">
        <f>Year1!A88</f>
        <v>0</v>
      </c>
      <c r="B88" s="491"/>
      <c r="C88" s="87"/>
      <c r="D88" s="32"/>
      <c r="E88" s="33"/>
      <c r="F88" s="34"/>
      <c r="G88" s="109">
        <f>IF(AND(C88&gt;0,Year1!C88+Year2!C88+Year3!C88+Year4!C88&gt;25000),(25000-(Year1!G88+Year2!G88+Year3!G88)),C88)</f>
        <v>0</v>
      </c>
      <c r="H88" s="54"/>
      <c r="I88" s="50"/>
      <c r="J88" s="50"/>
      <c r="K88" s="50"/>
      <c r="L88" s="55"/>
    </row>
    <row r="89" spans="1:12">
      <c r="A89" s="490">
        <f>Year1!A89</f>
        <v>0</v>
      </c>
      <c r="B89" s="491"/>
      <c r="C89" s="87"/>
      <c r="D89" s="32"/>
      <c r="E89" s="33"/>
      <c r="F89" s="34"/>
      <c r="G89" s="109">
        <f>IF(AND(C89&gt;0,Year1!C89+Year2!C89+Year3!C89+Year4!C89&gt;25000),(25000-(Year1!G89+Year2!G89+Year3!G89)),C89)</f>
        <v>0</v>
      </c>
      <c r="H89" s="54"/>
      <c r="I89" s="50"/>
      <c r="J89" s="50"/>
      <c r="K89" s="50"/>
      <c r="L89" s="55"/>
    </row>
    <row r="90" spans="1:12">
      <c r="A90" s="490">
        <f>Year1!A90</f>
        <v>0</v>
      </c>
      <c r="B90" s="491"/>
      <c r="C90" s="87"/>
      <c r="D90" s="35"/>
      <c r="E90" s="36"/>
      <c r="F90" s="37"/>
      <c r="G90" s="109">
        <f>IF(AND(C90&gt;0,Year1!C90+Year2!C90+Year3!C90+Year4!C90&gt;25000),(25000-(Year1!G90+Year2!G90+Year3!G90)),C90)</f>
        <v>0</v>
      </c>
      <c r="H90" s="56"/>
      <c r="I90" s="57"/>
      <c r="J90" s="57"/>
      <c r="K90" s="57"/>
      <c r="L90" s="58"/>
    </row>
  </sheetData>
  <sheetProtection algorithmName="SHA-512" hashValue="37MAcOUqgZ/cHMKGhmpxFG91fP2Fh1/1OyYC42i5E9qb1TE/ORBdN4y0ITCptLGa/7i64zkx0FMgvvsKfJhOhA==" saltValue="ix+kaeDi15G7iDw2aGD3Ug==" spinCount="100000" sheet="1" objects="1" scenarios="1" selectLockedCells="1"/>
  <mergeCells count="225">
    <mergeCell ref="A1:L3"/>
    <mergeCell ref="N1:T3"/>
    <mergeCell ref="C7:G7"/>
    <mergeCell ref="C8:G8"/>
    <mergeCell ref="C9:G9"/>
    <mergeCell ref="H7:J7"/>
    <mergeCell ref="H8:J8"/>
    <mergeCell ref="H9:J9"/>
    <mergeCell ref="K7:L7"/>
    <mergeCell ref="K8:L8"/>
    <mergeCell ref="K9:L9"/>
    <mergeCell ref="G70:H70"/>
    <mergeCell ref="I70:J70"/>
    <mergeCell ref="K70:L70"/>
    <mergeCell ref="A71:B71"/>
    <mergeCell ref="G71:H71"/>
    <mergeCell ref="I71:J71"/>
    <mergeCell ref="K71:L71"/>
    <mergeCell ref="A42:B42"/>
    <mergeCell ref="A43:B43"/>
    <mergeCell ref="A44:B44"/>
    <mergeCell ref="A45:B45"/>
    <mergeCell ref="A47:B47"/>
    <mergeCell ref="A48:B48"/>
    <mergeCell ref="A49:B49"/>
    <mergeCell ref="A46:B46"/>
    <mergeCell ref="I48:J48"/>
    <mergeCell ref="K48:L48"/>
    <mergeCell ref="I49:J49"/>
    <mergeCell ref="K49:L49"/>
    <mergeCell ref="G46:H46"/>
    <mergeCell ref="G64:H64"/>
    <mergeCell ref="I50:J50"/>
    <mergeCell ref="K50:L50"/>
    <mergeCell ref="I52:J52"/>
    <mergeCell ref="G79:H79"/>
    <mergeCell ref="I79:J79"/>
    <mergeCell ref="K79:L79"/>
    <mergeCell ref="A74:B74"/>
    <mergeCell ref="A75:B75"/>
    <mergeCell ref="G75:H75"/>
    <mergeCell ref="I75:J75"/>
    <mergeCell ref="K75:L75"/>
    <mergeCell ref="C61:C75"/>
    <mergeCell ref="G61:H61"/>
    <mergeCell ref="I61:J61"/>
    <mergeCell ref="A77:B77"/>
    <mergeCell ref="G77:H77"/>
    <mergeCell ref="I77:J77"/>
    <mergeCell ref="K77:L77"/>
    <mergeCell ref="A72:B72"/>
    <mergeCell ref="G72:H72"/>
    <mergeCell ref="I72:J72"/>
    <mergeCell ref="K72:L72"/>
    <mergeCell ref="A73:B73"/>
    <mergeCell ref="G73:H73"/>
    <mergeCell ref="I69:J69"/>
    <mergeCell ref="K69:L69"/>
    <mergeCell ref="A70:B70"/>
    <mergeCell ref="I73:J73"/>
    <mergeCell ref="K73:L73"/>
    <mergeCell ref="G74:H74"/>
    <mergeCell ref="I74:J74"/>
    <mergeCell ref="K74:L74"/>
    <mergeCell ref="A62:B62"/>
    <mergeCell ref="G62:H62"/>
    <mergeCell ref="I62:J62"/>
    <mergeCell ref="K62:L62"/>
    <mergeCell ref="A65:B65"/>
    <mergeCell ref="G65:H65"/>
    <mergeCell ref="I65:J65"/>
    <mergeCell ref="K65:L65"/>
    <mergeCell ref="I68:J68"/>
    <mergeCell ref="K68:L68"/>
    <mergeCell ref="A69:B69"/>
    <mergeCell ref="G69:H69"/>
    <mergeCell ref="A66:B66"/>
    <mergeCell ref="G66:H66"/>
    <mergeCell ref="I66:J66"/>
    <mergeCell ref="K66:L66"/>
    <mergeCell ref="A67:B67"/>
    <mergeCell ref="A68:B68"/>
    <mergeCell ref="G68:H68"/>
    <mergeCell ref="A63:B63"/>
    <mergeCell ref="A64:B64"/>
    <mergeCell ref="G63:H63"/>
    <mergeCell ref="A59:B59"/>
    <mergeCell ref="G59:H59"/>
    <mergeCell ref="I59:J59"/>
    <mergeCell ref="K59:L59"/>
    <mergeCell ref="A60:B60"/>
    <mergeCell ref="G60:H60"/>
    <mergeCell ref="I60:J60"/>
    <mergeCell ref="K60:L60"/>
    <mergeCell ref="A61:B61"/>
    <mergeCell ref="I46:J46"/>
    <mergeCell ref="K46:L46"/>
    <mergeCell ref="I47:J47"/>
    <mergeCell ref="K47:L47"/>
    <mergeCell ref="A50:B50"/>
    <mergeCell ref="A52:B52"/>
    <mergeCell ref="A53:B53"/>
    <mergeCell ref="A54:B54"/>
    <mergeCell ref="A55:B55"/>
    <mergeCell ref="G47:H47"/>
    <mergeCell ref="A51:B51"/>
    <mergeCell ref="G51:H51"/>
    <mergeCell ref="K52:L52"/>
    <mergeCell ref="I53:J53"/>
    <mergeCell ref="K53:L53"/>
    <mergeCell ref="I54:J54"/>
    <mergeCell ref="K54:L54"/>
    <mergeCell ref="I55:J55"/>
    <mergeCell ref="K55:L55"/>
    <mergeCell ref="G54:H54"/>
    <mergeCell ref="G55:H55"/>
    <mergeCell ref="A57:B57"/>
    <mergeCell ref="A41:B41"/>
    <mergeCell ref="G41:H41"/>
    <mergeCell ref="I41:J41"/>
    <mergeCell ref="I51:J51"/>
    <mergeCell ref="K51:L51"/>
    <mergeCell ref="A56:B56"/>
    <mergeCell ref="A58:B58"/>
    <mergeCell ref="G58:H58"/>
    <mergeCell ref="I58:J58"/>
    <mergeCell ref="K58:L58"/>
    <mergeCell ref="I42:J42"/>
    <mergeCell ref="K42:L42"/>
    <mergeCell ref="I43:J43"/>
    <mergeCell ref="K43:L43"/>
    <mergeCell ref="I44:J44"/>
    <mergeCell ref="K44:L44"/>
    <mergeCell ref="I45:J45"/>
    <mergeCell ref="K45:L45"/>
    <mergeCell ref="G42:H42"/>
    <mergeCell ref="G43:H43"/>
    <mergeCell ref="G44:H44"/>
    <mergeCell ref="G45:H45"/>
    <mergeCell ref="G48:H48"/>
    <mergeCell ref="I32:J32"/>
    <mergeCell ref="K32:L32"/>
    <mergeCell ref="I33:J33"/>
    <mergeCell ref="K33:L33"/>
    <mergeCell ref="I34:J34"/>
    <mergeCell ref="K34:L34"/>
    <mergeCell ref="K61:L61"/>
    <mergeCell ref="G56:H56"/>
    <mergeCell ref="I56:J56"/>
    <mergeCell ref="K56:L56"/>
    <mergeCell ref="I35:J35"/>
    <mergeCell ref="K35:L35"/>
    <mergeCell ref="I36:J36"/>
    <mergeCell ref="K36:L36"/>
    <mergeCell ref="I37:J37"/>
    <mergeCell ref="K37:L37"/>
    <mergeCell ref="I38:J38"/>
    <mergeCell ref="K38:L38"/>
    <mergeCell ref="I39:J39"/>
    <mergeCell ref="K39:L39"/>
    <mergeCell ref="G49:H49"/>
    <mergeCell ref="G50:H50"/>
    <mergeCell ref="G52:H52"/>
    <mergeCell ref="G53:H53"/>
    <mergeCell ref="A40:B40"/>
    <mergeCell ref="G31:H31"/>
    <mergeCell ref="G32:H32"/>
    <mergeCell ref="G33:H33"/>
    <mergeCell ref="G34:H34"/>
    <mergeCell ref="G35:H35"/>
    <mergeCell ref="G36:H36"/>
    <mergeCell ref="G37:H37"/>
    <mergeCell ref="G38:H38"/>
    <mergeCell ref="G39:H39"/>
    <mergeCell ref="I26:J26"/>
    <mergeCell ref="K26:L26"/>
    <mergeCell ref="I27:J27"/>
    <mergeCell ref="K27:L27"/>
    <mergeCell ref="G26:H26"/>
    <mergeCell ref="G27:H27"/>
    <mergeCell ref="I28:J28"/>
    <mergeCell ref="K28:L28"/>
    <mergeCell ref="G30:H30"/>
    <mergeCell ref="I29:J29"/>
    <mergeCell ref="K29:L29"/>
    <mergeCell ref="G28:H28"/>
    <mergeCell ref="G29:H29"/>
    <mergeCell ref="I30:J30"/>
    <mergeCell ref="K30:L30"/>
    <mergeCell ref="I23:J23"/>
    <mergeCell ref="K23:L23"/>
    <mergeCell ref="G23:H23"/>
    <mergeCell ref="I24:J24"/>
    <mergeCell ref="K24:L24"/>
    <mergeCell ref="D21:D22"/>
    <mergeCell ref="E21:E22"/>
    <mergeCell ref="F21:F22"/>
    <mergeCell ref="I25:J25"/>
    <mergeCell ref="K25:L25"/>
    <mergeCell ref="G24:H24"/>
    <mergeCell ref="G25:H25"/>
    <mergeCell ref="B21:B22"/>
    <mergeCell ref="C21:C22"/>
    <mergeCell ref="B5:L5"/>
    <mergeCell ref="J12:K12"/>
    <mergeCell ref="J13:K13"/>
    <mergeCell ref="C14:G14"/>
    <mergeCell ref="I14:J14"/>
    <mergeCell ref="G20:H20"/>
    <mergeCell ref="I20:J20"/>
    <mergeCell ref="K20:L20"/>
    <mergeCell ref="J15:K15"/>
    <mergeCell ref="C12:F12"/>
    <mergeCell ref="C13:F13"/>
    <mergeCell ref="I21:J21"/>
    <mergeCell ref="K21:L21"/>
    <mergeCell ref="A89:B89"/>
    <mergeCell ref="A90:B90"/>
    <mergeCell ref="A86:B86"/>
    <mergeCell ref="A87:B87"/>
    <mergeCell ref="A88:B88"/>
    <mergeCell ref="A82:B82"/>
    <mergeCell ref="A84:B84"/>
    <mergeCell ref="A85:B85"/>
    <mergeCell ref="A79:B79"/>
  </mergeCells>
  <conditionalFormatting sqref="K14">
    <cfRule type="cellIs" dxfId="19" priority="20" stopIfTrue="1" operator="greaterThan">
      <formula>0.05</formula>
    </cfRule>
  </conditionalFormatting>
  <conditionalFormatting sqref="C23:C30 C32:C39">
    <cfRule type="cellIs" dxfId="18" priority="19" operator="greaterThan">
      <formula>0.2</formula>
    </cfRule>
  </conditionalFormatting>
  <conditionalFormatting sqref="C77:F77">
    <cfRule type="expression" priority="11" stopIfTrue="1">
      <formula>"If(B13 = ""Off Campus"", 26%)"</formula>
    </cfRule>
  </conditionalFormatting>
  <conditionalFormatting sqref="C77:F77">
    <cfRule type="expression" priority="10" stopIfTrue="1">
      <formula>"If(B13 = ""Off Campus"", 26%)"</formula>
    </cfRule>
  </conditionalFormatting>
  <conditionalFormatting sqref="C77:F77">
    <cfRule type="expression" priority="9" stopIfTrue="1">
      <formula>"If(B13 = ""Off Campus"", 26%)"</formula>
    </cfRule>
  </conditionalFormatting>
  <conditionalFormatting sqref="G23:H30">
    <cfRule type="beginsWith" dxfId="17" priority="8" operator="beginsWith" text="months">
      <formula>LEFT(G23,LEN("months"))="months"</formula>
    </cfRule>
  </conditionalFormatting>
  <conditionalFormatting sqref="G47:H50 G52:H55">
    <cfRule type="beginsWith" dxfId="16" priority="7" operator="beginsWith" text="months">
      <formula>LEFT(G47,LEN("months"))="months"</formula>
    </cfRule>
  </conditionalFormatting>
  <conditionalFormatting sqref="G31:H31">
    <cfRule type="beginsWith" dxfId="15" priority="6" operator="beginsWith" text="months">
      <formula>LEFT(G31,LEN("months"))="months"</formula>
    </cfRule>
  </conditionalFormatting>
  <conditionalFormatting sqref="G32:H39">
    <cfRule type="beginsWith" dxfId="14" priority="5" operator="beginsWith" text="months">
      <formula>LEFT(G32,LEN("months"))="months"</formula>
    </cfRule>
  </conditionalFormatting>
  <conditionalFormatting sqref="G41:H41">
    <cfRule type="beginsWith" dxfId="13" priority="4" operator="beginsWith" text="months">
      <formula>LEFT(G41,LEN("months"))="months"</formula>
    </cfRule>
  </conditionalFormatting>
  <conditionalFormatting sqref="G42:H45">
    <cfRule type="beginsWith" dxfId="12" priority="3" operator="beginsWith" text="months">
      <formula>LEFT(G42,LEN("months"))="months"</formula>
    </cfRule>
  </conditionalFormatting>
  <conditionalFormatting sqref="G46:H46">
    <cfRule type="beginsWith" dxfId="11" priority="2" operator="beginsWith" text="months">
      <formula>LEFT(G46,LEN("months"))="months"</formula>
    </cfRule>
  </conditionalFormatting>
  <conditionalFormatting sqref="G51:H51">
    <cfRule type="beginsWith" dxfId="10" priority="1" operator="beginsWith" text="months">
      <formula>LEFT(G51,LEN("months"))="months"</formula>
    </cfRule>
  </conditionalFormatting>
  <dataValidations count="3">
    <dataValidation type="decimal" allowBlank="1" showInputMessage="1" showErrorMessage="1" errorTitle="Appointment Term" error="Appointment term cannot exceed 12 months" sqref="E32:E39 E23:E30 E41:E55">
      <formula1>1</formula1>
      <formula2>12</formula2>
    </dataValidation>
    <dataValidation type="decimal" allowBlank="1" showInputMessage="1" showErrorMessage="1" errorTitle="Months Requested" error="Months requested cannot exceed 12" sqref="F32:F39 F23:F30 F41:F45 F47:F50 F52:F55">
      <formula1>0.1</formula1>
      <formula2>12</formula2>
    </dataValidation>
    <dataValidation type="decimal" allowBlank="1" showInputMessage="1" showErrorMessage="1" errorTitle="Monts Requested" error="Months requested cannot exceed 12" sqref="F46 F51">
      <formula1>0.1</formula1>
      <formula2>12</formula2>
    </dataValidation>
  </dataValidations>
  <pageMargins left="0.7" right="0.7" top="0.3" bottom="0.3" header="0.3" footer="0.3"/>
  <pageSetup scale="58" orientation="portrait" r:id="rId1"/>
  <ignoredErrors>
    <ignoredError sqref="B12:B13 B15:B17 G12:G13 H23"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'Drop-Downs'!$A$16:$A$19</xm:f>
          </x14:formula1>
          <xm:sqref>B23:B30 B32:B39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sheetPr>
  <dimension ref="A1:T90"/>
  <sheetViews>
    <sheetView showZeros="0" topLeftCell="A65" zoomScale="125" zoomScaleNormal="125" zoomScalePageLayoutView="125" workbookViewId="0">
      <selection activeCell="M77" sqref="M77"/>
    </sheetView>
  </sheetViews>
  <sheetFormatPr defaultColWidth="9.140625" defaultRowHeight="14.25"/>
  <cols>
    <col min="1" max="1" width="26.140625" style="5" customWidth="1"/>
    <col min="2" max="2" width="17.140625" style="5" customWidth="1"/>
    <col min="3" max="4" width="15" style="5" customWidth="1"/>
    <col min="5" max="5" width="13.5703125" style="5" customWidth="1"/>
    <col min="6" max="6" width="12.28515625" style="5" customWidth="1"/>
    <col min="7" max="7" width="12.5703125" style="5" customWidth="1"/>
    <col min="8" max="8" width="8" style="5" customWidth="1"/>
    <col min="9" max="9" width="9.140625" style="5"/>
    <col min="10" max="10" width="10.42578125" style="5" customWidth="1"/>
    <col min="11" max="11" width="12.140625" style="5" customWidth="1"/>
    <col min="12" max="12" width="5.28515625" style="5" customWidth="1"/>
    <col min="13" max="13" width="5.5703125" style="38" customWidth="1"/>
    <col min="14" max="16384" width="9.140625" style="38"/>
  </cols>
  <sheetData>
    <row r="1" spans="1:20" ht="12.75">
      <c r="A1" s="551" t="s">
        <v>151</v>
      </c>
      <c r="B1" s="552"/>
      <c r="C1" s="552"/>
      <c r="D1" s="552"/>
      <c r="E1" s="552"/>
      <c r="F1" s="552"/>
      <c r="G1" s="552"/>
      <c r="H1" s="552"/>
      <c r="I1" s="552"/>
      <c r="J1" s="552"/>
      <c r="K1" s="552"/>
      <c r="L1" s="553"/>
      <c r="N1" s="458" t="s">
        <v>54</v>
      </c>
      <c r="O1" s="459"/>
      <c r="P1" s="459"/>
      <c r="Q1" s="459"/>
      <c r="R1" s="459"/>
      <c r="S1" s="459"/>
      <c r="T1" s="460"/>
    </row>
    <row r="2" spans="1:20" ht="12.75">
      <c r="A2" s="554"/>
      <c r="B2" s="555"/>
      <c r="C2" s="555"/>
      <c r="D2" s="555"/>
      <c r="E2" s="555"/>
      <c r="F2" s="555"/>
      <c r="G2" s="555"/>
      <c r="H2" s="555"/>
      <c r="I2" s="555"/>
      <c r="J2" s="555"/>
      <c r="K2" s="555"/>
      <c r="L2" s="556"/>
      <c r="N2" s="461"/>
      <c r="O2" s="462"/>
      <c r="P2" s="462"/>
      <c r="Q2" s="462"/>
      <c r="R2" s="462"/>
      <c r="S2" s="462"/>
      <c r="T2" s="463"/>
    </row>
    <row r="3" spans="1:20" ht="13.5" thickBot="1">
      <c r="A3" s="557"/>
      <c r="B3" s="558"/>
      <c r="C3" s="558"/>
      <c r="D3" s="558"/>
      <c r="E3" s="558"/>
      <c r="F3" s="558"/>
      <c r="G3" s="558"/>
      <c r="H3" s="558"/>
      <c r="I3" s="558"/>
      <c r="J3" s="558"/>
      <c r="K3" s="558"/>
      <c r="L3" s="559"/>
      <c r="N3" s="464"/>
      <c r="O3" s="465"/>
      <c r="P3" s="465"/>
      <c r="Q3" s="465"/>
      <c r="R3" s="465"/>
      <c r="S3" s="465"/>
      <c r="T3" s="466"/>
    </row>
    <row r="4" spans="1:20">
      <c r="A4" s="121"/>
      <c r="B4" s="6"/>
      <c r="C4" s="6"/>
      <c r="D4" s="6"/>
      <c r="E4" s="6"/>
      <c r="F4" s="6"/>
      <c r="G4" s="6"/>
      <c r="H4" s="6"/>
      <c r="I4" s="6"/>
      <c r="J4" s="6"/>
      <c r="K4" s="6"/>
      <c r="L4" s="90"/>
    </row>
    <row r="5" spans="1:20" ht="15">
      <c r="A5" s="89" t="s">
        <v>108</v>
      </c>
      <c r="B5" s="497">
        <f>Year1!B5</f>
        <v>0</v>
      </c>
      <c r="C5" s="497"/>
      <c r="D5" s="497"/>
      <c r="E5" s="497"/>
      <c r="F5" s="497"/>
      <c r="G5" s="497"/>
      <c r="H5" s="497"/>
      <c r="I5" s="497"/>
      <c r="J5" s="497"/>
      <c r="K5" s="497"/>
      <c r="L5" s="498"/>
    </row>
    <row r="6" spans="1:20">
      <c r="A6" s="121"/>
      <c r="B6" s="141"/>
      <c r="C6" s="141"/>
      <c r="D6" s="141"/>
      <c r="E6" s="141"/>
      <c r="F6" s="141"/>
      <c r="G6" s="141"/>
      <c r="H6" s="141"/>
      <c r="I6" s="141"/>
      <c r="J6" s="141"/>
      <c r="K6" s="141"/>
      <c r="L6" s="164"/>
    </row>
    <row r="7" spans="1:20" ht="15">
      <c r="A7" s="89" t="s">
        <v>77</v>
      </c>
      <c r="B7" s="141"/>
      <c r="C7" s="531">
        <f>Year1!C7</f>
        <v>0</v>
      </c>
      <c r="D7" s="531"/>
      <c r="E7" s="531"/>
      <c r="F7" s="531"/>
      <c r="G7" s="531"/>
      <c r="H7" s="531" t="str">
        <f>Year1!H7</f>
        <v>Select Department</v>
      </c>
      <c r="I7" s="531"/>
      <c r="J7" s="531"/>
      <c r="K7" s="467">
        <f>Year1!K7</f>
        <v>0</v>
      </c>
      <c r="L7" s="467"/>
    </row>
    <row r="8" spans="1:20" ht="15">
      <c r="A8" s="89"/>
      <c r="B8" s="141"/>
      <c r="C8" s="531">
        <f>Year1!C8</f>
        <v>0</v>
      </c>
      <c r="D8" s="531"/>
      <c r="E8" s="531"/>
      <c r="F8" s="531"/>
      <c r="G8" s="531"/>
      <c r="H8" s="531">
        <f>Year1!H8</f>
        <v>0</v>
      </c>
      <c r="I8" s="531"/>
      <c r="J8" s="531"/>
      <c r="K8" s="467">
        <f>Year1!K8</f>
        <v>0</v>
      </c>
      <c r="L8" s="467"/>
    </row>
    <row r="9" spans="1:20" ht="15">
      <c r="A9" s="89"/>
      <c r="B9" s="141"/>
      <c r="C9" s="531">
        <f>Year1!C9</f>
        <v>0</v>
      </c>
      <c r="D9" s="531"/>
      <c r="E9" s="531"/>
      <c r="F9" s="531"/>
      <c r="G9" s="531"/>
      <c r="H9" s="531">
        <f>Year1!H9</f>
        <v>0</v>
      </c>
      <c r="I9" s="531"/>
      <c r="J9" s="531"/>
      <c r="K9" s="467">
        <f>Year1!K9</f>
        <v>0</v>
      </c>
      <c r="L9" s="467"/>
    </row>
    <row r="10" spans="1:20" ht="15">
      <c r="A10" s="89"/>
      <c r="B10" s="6"/>
      <c r="C10" s="6"/>
      <c r="D10" s="6"/>
      <c r="E10" s="6"/>
      <c r="F10" s="6"/>
      <c r="G10" s="6"/>
      <c r="H10" s="6"/>
      <c r="I10" s="6"/>
      <c r="J10" s="6"/>
      <c r="K10" s="6"/>
      <c r="L10" s="90"/>
    </row>
    <row r="11" spans="1:20">
      <c r="A11" s="121"/>
      <c r="B11" s="6"/>
      <c r="C11" s="6"/>
      <c r="D11" s="6"/>
      <c r="E11" s="6"/>
      <c r="F11" s="6"/>
      <c r="G11" s="6"/>
      <c r="H11" s="6"/>
      <c r="I11" s="6"/>
      <c r="J11" s="6"/>
      <c r="K11" s="6"/>
      <c r="L11" s="90"/>
    </row>
    <row r="12" spans="1:20">
      <c r="A12" s="123" t="s">
        <v>43</v>
      </c>
      <c r="B12" s="124" t="str">
        <f>Year1!B12</f>
        <v>Select</v>
      </c>
      <c r="C12" s="503" t="s">
        <v>45</v>
      </c>
      <c r="D12" s="425"/>
      <c r="E12" s="425"/>
      <c r="F12" s="504"/>
      <c r="G12" s="124" t="str">
        <f>Year1!G12</f>
        <v>Select</v>
      </c>
      <c r="H12" s="119"/>
      <c r="I12" s="119"/>
      <c r="J12" s="428"/>
      <c r="K12" s="428"/>
      <c r="L12" s="90"/>
    </row>
    <row r="13" spans="1:20">
      <c r="A13" s="123" t="s">
        <v>44</v>
      </c>
      <c r="B13" s="124" t="str">
        <f>Year1!B13</f>
        <v>Select</v>
      </c>
      <c r="C13" s="503" t="s">
        <v>39</v>
      </c>
      <c r="D13" s="425"/>
      <c r="E13" s="425"/>
      <c r="F13" s="504"/>
      <c r="G13" s="144">
        <f>Year1!G13</f>
        <v>0</v>
      </c>
      <c r="H13" s="119"/>
      <c r="I13" s="119"/>
      <c r="J13" s="428"/>
      <c r="K13" s="428"/>
      <c r="L13" s="90"/>
    </row>
    <row r="14" spans="1:20">
      <c r="A14" s="121"/>
      <c r="B14" s="6"/>
      <c r="C14" s="428"/>
      <c r="D14" s="428"/>
      <c r="E14" s="428"/>
      <c r="F14" s="428"/>
      <c r="G14" s="428"/>
      <c r="H14" s="119"/>
      <c r="I14" s="425" t="s">
        <v>41</v>
      </c>
      <c r="J14" s="425"/>
      <c r="K14" s="280">
        <v>0.03</v>
      </c>
      <c r="L14" s="90"/>
    </row>
    <row r="15" spans="1:20">
      <c r="A15" s="123" t="s">
        <v>92</v>
      </c>
      <c r="B15" s="124" t="str">
        <f>Year1!B15</f>
        <v>Select</v>
      </c>
      <c r="C15" s="6"/>
      <c r="D15" s="6"/>
      <c r="E15" s="6"/>
      <c r="F15" s="6"/>
      <c r="G15" s="6"/>
      <c r="H15" s="6"/>
      <c r="I15" s="6"/>
      <c r="J15" s="428" t="s">
        <v>51</v>
      </c>
      <c r="K15" s="428"/>
      <c r="L15" s="90"/>
    </row>
    <row r="16" spans="1:20">
      <c r="A16" s="123" t="s">
        <v>93</v>
      </c>
      <c r="B16" s="44">
        <f>Year1!B16</f>
        <v>0</v>
      </c>
      <c r="C16" s="123" t="s">
        <v>49</v>
      </c>
      <c r="D16" s="182">
        <f>IF(G79+I79+K79 &lt;&gt; 0,(I79+K79)/(G79+I79+K79),0)</f>
        <v>0</v>
      </c>
      <c r="E16" s="50"/>
      <c r="F16" s="50"/>
      <c r="G16" s="6"/>
      <c r="H16" s="6"/>
      <c r="I16" s="6"/>
      <c r="J16" s="6"/>
      <c r="K16" s="6"/>
      <c r="L16" s="90"/>
    </row>
    <row r="17" spans="1:12">
      <c r="A17" s="123" t="s">
        <v>42</v>
      </c>
      <c r="B17" s="45">
        <f>Year1!B17</f>
        <v>0</v>
      </c>
      <c r="C17" s="123" t="s">
        <v>50</v>
      </c>
      <c r="D17" s="183">
        <f>I79+K79</f>
        <v>0</v>
      </c>
      <c r="E17" s="50"/>
      <c r="F17" s="50"/>
      <c r="G17" s="6"/>
      <c r="H17" s="6"/>
      <c r="I17" s="6"/>
      <c r="J17" s="6"/>
      <c r="K17" s="6"/>
      <c r="L17" s="90"/>
    </row>
    <row r="18" spans="1:12">
      <c r="A18" s="188"/>
      <c r="B18" s="189"/>
      <c r="C18" s="86"/>
      <c r="D18" s="86"/>
      <c r="E18" s="86"/>
      <c r="F18" s="86"/>
      <c r="G18" s="86"/>
      <c r="H18" s="86"/>
      <c r="I18" s="86"/>
      <c r="J18" s="86"/>
      <c r="K18" s="86"/>
      <c r="L18" s="91"/>
    </row>
    <row r="19" spans="1:12">
      <c r="A19" s="23"/>
      <c r="B19" s="24"/>
      <c r="C19" s="24"/>
      <c r="D19" s="24"/>
      <c r="E19" s="24"/>
      <c r="F19" s="24"/>
      <c r="G19" s="24"/>
      <c r="H19" s="24"/>
      <c r="I19" s="24"/>
      <c r="J19" s="24"/>
      <c r="K19" s="24"/>
      <c r="L19" s="59"/>
    </row>
    <row r="20" spans="1:12">
      <c r="A20" s="376"/>
      <c r="B20" s="377"/>
      <c r="C20" s="377"/>
      <c r="D20" s="377"/>
      <c r="E20" s="377"/>
      <c r="F20" s="377"/>
      <c r="G20" s="573" t="s">
        <v>2</v>
      </c>
      <c r="H20" s="574"/>
      <c r="I20" s="573" t="s">
        <v>4</v>
      </c>
      <c r="J20" s="574"/>
      <c r="K20" s="573" t="s">
        <v>0</v>
      </c>
      <c r="L20" s="574"/>
    </row>
    <row r="21" spans="1:12" ht="31.5" customHeight="1">
      <c r="A21" s="358" t="s">
        <v>6</v>
      </c>
      <c r="B21" s="489" t="s">
        <v>109</v>
      </c>
      <c r="C21" s="494" t="s">
        <v>7</v>
      </c>
      <c r="D21" s="569" t="s">
        <v>95</v>
      </c>
      <c r="E21" s="571" t="s">
        <v>94</v>
      </c>
      <c r="F21" s="571" t="s">
        <v>96</v>
      </c>
      <c r="G21" s="401"/>
      <c r="H21" s="402"/>
      <c r="I21" s="575"/>
      <c r="J21" s="575"/>
      <c r="K21" s="575"/>
      <c r="L21" s="576"/>
    </row>
    <row r="22" spans="1:12" ht="31.5" customHeight="1">
      <c r="A22" s="360" t="s">
        <v>32</v>
      </c>
      <c r="B22" s="489"/>
      <c r="C22" s="560"/>
      <c r="D22" s="570"/>
      <c r="E22" s="572"/>
      <c r="F22" s="572"/>
      <c r="G22" s="400"/>
      <c r="H22" s="382"/>
      <c r="I22" s="382"/>
      <c r="J22" s="382"/>
      <c r="K22" s="382"/>
      <c r="L22" s="396"/>
    </row>
    <row r="23" spans="1:12">
      <c r="A23" s="104">
        <f>Year1!A23</f>
        <v>0</v>
      </c>
      <c r="B23" s="226"/>
      <c r="C23" s="13"/>
      <c r="D23" s="281">
        <f>'Salary Adjustment'!B21</f>
        <v>0</v>
      </c>
      <c r="E23" s="84"/>
      <c r="F23" s="350"/>
      <c r="G23" s="505">
        <f>IF(F23&gt;E23,"months requested cannot exceed term",IF(OR(D23="",E23=""),0,(D23/E23)*F23))</f>
        <v>0</v>
      </c>
      <c r="H23" s="506"/>
      <c r="I23" s="507"/>
      <c r="J23" s="508"/>
      <c r="K23" s="507"/>
      <c r="L23" s="508"/>
    </row>
    <row r="24" spans="1:12">
      <c r="A24" s="104">
        <f>Year1!A24</f>
        <v>0</v>
      </c>
      <c r="B24" s="226"/>
      <c r="C24" s="7"/>
      <c r="D24" s="282">
        <f>'Salary Adjustment'!B37</f>
        <v>0</v>
      </c>
      <c r="E24" s="85"/>
      <c r="F24" s="350"/>
      <c r="G24" s="505">
        <f t="shared" ref="G24:G30" si="0">IF(F24&gt;E24,"months requested cannot exceed term",IF(OR(D24="",E24=""),0,(D24/E24)*F24))</f>
        <v>0</v>
      </c>
      <c r="H24" s="506"/>
      <c r="I24" s="509"/>
      <c r="J24" s="510"/>
      <c r="K24" s="509"/>
      <c r="L24" s="510"/>
    </row>
    <row r="25" spans="1:12">
      <c r="A25" s="104">
        <f>Year1!A25</f>
        <v>0</v>
      </c>
      <c r="B25" s="226"/>
      <c r="C25" s="7"/>
      <c r="D25" s="282">
        <f>'Salary Adjustment'!B54</f>
        <v>0</v>
      </c>
      <c r="E25" s="85"/>
      <c r="F25" s="350"/>
      <c r="G25" s="505">
        <f t="shared" si="0"/>
        <v>0</v>
      </c>
      <c r="H25" s="506"/>
      <c r="I25" s="509"/>
      <c r="J25" s="510"/>
      <c r="K25" s="509"/>
      <c r="L25" s="510"/>
    </row>
    <row r="26" spans="1:12">
      <c r="A26" s="104">
        <f>Year1!A26</f>
        <v>0</v>
      </c>
      <c r="B26" s="226"/>
      <c r="C26" s="7"/>
      <c r="D26" s="83"/>
      <c r="E26" s="85"/>
      <c r="F26" s="350"/>
      <c r="G26" s="505">
        <f t="shared" si="0"/>
        <v>0</v>
      </c>
      <c r="H26" s="506"/>
      <c r="I26" s="509"/>
      <c r="J26" s="510"/>
      <c r="K26" s="509"/>
      <c r="L26" s="510"/>
    </row>
    <row r="27" spans="1:12">
      <c r="A27" s="104">
        <f>Year1!A27</f>
        <v>0</v>
      </c>
      <c r="B27" s="226"/>
      <c r="C27" s="7"/>
      <c r="D27" s="83"/>
      <c r="E27" s="85"/>
      <c r="F27" s="350"/>
      <c r="G27" s="505">
        <f t="shared" si="0"/>
        <v>0</v>
      </c>
      <c r="H27" s="506"/>
      <c r="I27" s="509"/>
      <c r="J27" s="510"/>
      <c r="K27" s="509"/>
      <c r="L27" s="510"/>
    </row>
    <row r="28" spans="1:12">
      <c r="A28" s="104">
        <f>Year1!A28</f>
        <v>0</v>
      </c>
      <c r="B28" s="226"/>
      <c r="C28" s="7"/>
      <c r="D28" s="83"/>
      <c r="E28" s="85"/>
      <c r="F28" s="350"/>
      <c r="G28" s="505">
        <f t="shared" si="0"/>
        <v>0</v>
      </c>
      <c r="H28" s="506"/>
      <c r="I28" s="509"/>
      <c r="J28" s="510"/>
      <c r="K28" s="509"/>
      <c r="L28" s="510"/>
    </row>
    <row r="29" spans="1:12">
      <c r="A29" s="104">
        <f>Year1!A29</f>
        <v>0</v>
      </c>
      <c r="B29" s="226"/>
      <c r="C29" s="7"/>
      <c r="D29" s="83"/>
      <c r="E29" s="85"/>
      <c r="F29" s="350"/>
      <c r="G29" s="505">
        <f t="shared" si="0"/>
        <v>0</v>
      </c>
      <c r="H29" s="506"/>
      <c r="I29" s="509"/>
      <c r="J29" s="510"/>
      <c r="K29" s="509"/>
      <c r="L29" s="510"/>
    </row>
    <row r="30" spans="1:12">
      <c r="A30" s="104">
        <f>Year1!A30</f>
        <v>0</v>
      </c>
      <c r="B30" s="226"/>
      <c r="C30" s="7"/>
      <c r="D30" s="83"/>
      <c r="E30" s="85"/>
      <c r="F30" s="350"/>
      <c r="G30" s="505">
        <f t="shared" si="0"/>
        <v>0</v>
      </c>
      <c r="H30" s="506"/>
      <c r="I30" s="509"/>
      <c r="J30" s="510"/>
      <c r="K30" s="509"/>
      <c r="L30" s="510"/>
    </row>
    <row r="31" spans="1:12" ht="28.5">
      <c r="A31" s="359" t="s">
        <v>160</v>
      </c>
      <c r="B31" s="373" t="s">
        <v>109</v>
      </c>
      <c r="C31" s="16" t="s">
        <v>7</v>
      </c>
      <c r="D31" s="397" t="s">
        <v>95</v>
      </c>
      <c r="E31" s="368" t="s">
        <v>94</v>
      </c>
      <c r="F31" s="398" t="s">
        <v>96</v>
      </c>
      <c r="G31" s="488"/>
      <c r="H31" s="448"/>
      <c r="I31" s="383"/>
      <c r="J31" s="383"/>
      <c r="K31" s="383"/>
      <c r="L31" s="384"/>
    </row>
    <row r="32" spans="1:12">
      <c r="A32" s="104"/>
      <c r="B32" s="226"/>
      <c r="C32" s="7"/>
      <c r="D32" s="83"/>
      <c r="E32" s="85"/>
      <c r="F32" s="350"/>
      <c r="G32" s="505">
        <f t="shared" ref="G32" si="1">IF(F32&gt;E32,"months requested cannot exceed term",IF(OR(D32="",E32=""),0,(D32/E32)*F32))</f>
        <v>0</v>
      </c>
      <c r="H32" s="506"/>
      <c r="I32" s="509"/>
      <c r="J32" s="510"/>
      <c r="K32" s="535"/>
      <c r="L32" s="510"/>
    </row>
    <row r="33" spans="1:12">
      <c r="A33" s="104"/>
      <c r="B33" s="226"/>
      <c r="C33" s="7"/>
      <c r="D33" s="83"/>
      <c r="E33" s="85"/>
      <c r="F33" s="350"/>
      <c r="G33" s="505">
        <f t="shared" ref="G33:G39" si="2">IF(F33&gt;E33,"months requested cannot exceed term",IF(OR(D33="",E33=""),0,(D33/E33)*F33))</f>
        <v>0</v>
      </c>
      <c r="H33" s="506"/>
      <c r="I33" s="509"/>
      <c r="J33" s="510"/>
      <c r="K33" s="535"/>
      <c r="L33" s="510"/>
    </row>
    <row r="34" spans="1:12">
      <c r="A34" s="104"/>
      <c r="B34" s="226"/>
      <c r="C34" s="7"/>
      <c r="D34" s="83"/>
      <c r="E34" s="85"/>
      <c r="F34" s="350"/>
      <c r="G34" s="505">
        <f t="shared" si="2"/>
        <v>0</v>
      </c>
      <c r="H34" s="506"/>
      <c r="I34" s="509"/>
      <c r="J34" s="510"/>
      <c r="K34" s="535"/>
      <c r="L34" s="510"/>
    </row>
    <row r="35" spans="1:12">
      <c r="A35" s="104"/>
      <c r="B35" s="226"/>
      <c r="C35" s="7"/>
      <c r="D35" s="83"/>
      <c r="E35" s="85"/>
      <c r="F35" s="350"/>
      <c r="G35" s="505">
        <f t="shared" si="2"/>
        <v>0</v>
      </c>
      <c r="H35" s="506"/>
      <c r="I35" s="509"/>
      <c r="J35" s="510"/>
      <c r="K35" s="535"/>
      <c r="L35" s="510"/>
    </row>
    <row r="36" spans="1:12">
      <c r="A36" s="104"/>
      <c r="B36" s="226"/>
      <c r="C36" s="7"/>
      <c r="D36" s="83"/>
      <c r="E36" s="85"/>
      <c r="F36" s="350"/>
      <c r="G36" s="505">
        <f t="shared" si="2"/>
        <v>0</v>
      </c>
      <c r="H36" s="506"/>
      <c r="I36" s="509"/>
      <c r="J36" s="510"/>
      <c r="K36" s="535"/>
      <c r="L36" s="510"/>
    </row>
    <row r="37" spans="1:12">
      <c r="A37" s="104"/>
      <c r="B37" s="226"/>
      <c r="C37" s="7"/>
      <c r="D37" s="83"/>
      <c r="E37" s="85"/>
      <c r="F37" s="350"/>
      <c r="G37" s="505">
        <f t="shared" si="2"/>
        <v>0</v>
      </c>
      <c r="H37" s="506"/>
      <c r="I37" s="509"/>
      <c r="J37" s="510"/>
      <c r="K37" s="535"/>
      <c r="L37" s="510"/>
    </row>
    <row r="38" spans="1:12">
      <c r="A38" s="104"/>
      <c r="B38" s="226"/>
      <c r="C38" s="7"/>
      <c r="D38" s="83"/>
      <c r="E38" s="85"/>
      <c r="F38" s="350"/>
      <c r="G38" s="505">
        <f t="shared" si="2"/>
        <v>0</v>
      </c>
      <c r="H38" s="506"/>
      <c r="I38" s="509"/>
      <c r="J38" s="510"/>
      <c r="K38" s="535"/>
      <c r="L38" s="510"/>
    </row>
    <row r="39" spans="1:12">
      <c r="A39" s="104"/>
      <c r="B39" s="226"/>
      <c r="C39" s="7"/>
      <c r="D39" s="83"/>
      <c r="E39" s="85"/>
      <c r="F39" s="350"/>
      <c r="G39" s="505">
        <f t="shared" si="2"/>
        <v>0</v>
      </c>
      <c r="H39" s="506"/>
      <c r="I39" s="509"/>
      <c r="J39" s="510"/>
      <c r="K39" s="535"/>
      <c r="L39" s="510"/>
    </row>
    <row r="40" spans="1:12" ht="28.5">
      <c r="A40" s="511"/>
      <c r="B40" s="512"/>
      <c r="C40" s="368" t="s">
        <v>12</v>
      </c>
      <c r="D40" s="369" t="s">
        <v>95</v>
      </c>
      <c r="E40" s="371" t="s">
        <v>94</v>
      </c>
      <c r="F40" s="372" t="s">
        <v>96</v>
      </c>
      <c r="G40" s="385"/>
      <c r="H40" s="385"/>
      <c r="I40" s="385"/>
      <c r="J40" s="385"/>
      <c r="K40" s="385"/>
      <c r="L40" s="386"/>
    </row>
    <row r="41" spans="1:12" ht="24" customHeight="1">
      <c r="A41" s="511" t="s">
        <v>9</v>
      </c>
      <c r="B41" s="512"/>
      <c r="C41" s="387"/>
      <c r="D41" s="387"/>
      <c r="E41" s="370"/>
      <c r="F41" s="388"/>
      <c r="G41" s="448"/>
      <c r="H41" s="448"/>
      <c r="I41" s="513"/>
      <c r="J41" s="513"/>
      <c r="K41" s="389"/>
      <c r="L41" s="390"/>
    </row>
    <row r="42" spans="1:12">
      <c r="A42" s="482" t="s">
        <v>154</v>
      </c>
      <c r="B42" s="496"/>
      <c r="C42" s="62"/>
      <c r="D42" s="92"/>
      <c r="E42" s="93"/>
      <c r="F42" s="353"/>
      <c r="G42" s="429">
        <f>IF(F42&gt;E42,"months requested cannot exceed term",IF(OR(D42="",E42=""),0,(D42/E42)*F42)*C42)</f>
        <v>0</v>
      </c>
      <c r="H42" s="430"/>
      <c r="I42" s="509"/>
      <c r="J42" s="510"/>
      <c r="K42" s="509"/>
      <c r="L42" s="510"/>
    </row>
    <row r="43" spans="1:12">
      <c r="A43" s="482" t="s">
        <v>155</v>
      </c>
      <c r="B43" s="496"/>
      <c r="C43" s="62"/>
      <c r="D43" s="92"/>
      <c r="E43" s="93"/>
      <c r="F43" s="353"/>
      <c r="G43" s="429">
        <f t="shared" ref="G43:G45" si="3">IF(F43&gt;E43,"months requested cannot exceed term",IF(OR(D43="",E43=""),0,(D43/E43)*F43)*C43)</f>
        <v>0</v>
      </c>
      <c r="H43" s="430"/>
      <c r="I43" s="509"/>
      <c r="J43" s="510"/>
      <c r="K43" s="509"/>
      <c r="L43" s="510"/>
    </row>
    <row r="44" spans="1:12">
      <c r="A44" s="482" t="s">
        <v>156</v>
      </c>
      <c r="B44" s="496"/>
      <c r="C44" s="62"/>
      <c r="D44" s="92"/>
      <c r="E44" s="93"/>
      <c r="F44" s="353"/>
      <c r="G44" s="429">
        <f t="shared" si="3"/>
        <v>0</v>
      </c>
      <c r="H44" s="430"/>
      <c r="I44" s="509"/>
      <c r="J44" s="510"/>
      <c r="K44" s="509"/>
      <c r="L44" s="510"/>
    </row>
    <row r="45" spans="1:12">
      <c r="A45" s="482" t="s">
        <v>157</v>
      </c>
      <c r="B45" s="496"/>
      <c r="C45" s="323"/>
      <c r="D45" s="324"/>
      <c r="E45" s="325"/>
      <c r="F45" s="357"/>
      <c r="G45" s="429">
        <f t="shared" si="3"/>
        <v>0</v>
      </c>
      <c r="H45" s="430"/>
      <c r="I45" s="509"/>
      <c r="J45" s="510"/>
      <c r="K45" s="509"/>
      <c r="L45" s="510"/>
    </row>
    <row r="46" spans="1:12" ht="27.6" customHeight="1">
      <c r="A46" s="511" t="s">
        <v>10</v>
      </c>
      <c r="B46" s="577"/>
      <c r="C46" s="317"/>
      <c r="D46" s="326"/>
      <c r="E46" s="318"/>
      <c r="F46" s="319"/>
      <c r="G46" s="448">
        <f>IF(F46&gt;E46,"months requested cannot exceed term",IF(OR(D46="",E46=""),0,(D46/E46)*F46)*C46)</f>
        <v>0</v>
      </c>
      <c r="H46" s="448"/>
      <c r="I46" s="514"/>
      <c r="J46" s="514"/>
      <c r="K46" s="514"/>
      <c r="L46" s="515"/>
    </row>
    <row r="47" spans="1:12">
      <c r="A47" s="482" t="s">
        <v>154</v>
      </c>
      <c r="B47" s="496"/>
      <c r="C47" s="311"/>
      <c r="D47" s="312"/>
      <c r="E47" s="313"/>
      <c r="F47" s="353"/>
      <c r="G47" s="429">
        <f t="shared" ref="G47" si="4">IF(F47&gt;E47,"months requested cannot exceed term",IF(OR(D47="",E47=""),0,(D47/E47)*F47)*C47)</f>
        <v>0</v>
      </c>
      <c r="H47" s="430"/>
      <c r="I47" s="509"/>
      <c r="J47" s="510"/>
      <c r="K47" s="509"/>
      <c r="L47" s="510"/>
    </row>
    <row r="48" spans="1:12">
      <c r="A48" s="482" t="s">
        <v>155</v>
      </c>
      <c r="B48" s="496"/>
      <c r="C48" s="62"/>
      <c r="D48" s="92"/>
      <c r="E48" s="93"/>
      <c r="F48" s="353"/>
      <c r="G48" s="429">
        <f t="shared" ref="G48:G50" si="5">IF(F48&gt;E48,"months requested cannot exceed term",IF(OR(D48="",E48=""),0,(D48/E48)*F48)*C48)</f>
        <v>0</v>
      </c>
      <c r="H48" s="430"/>
      <c r="I48" s="509"/>
      <c r="J48" s="510"/>
      <c r="K48" s="509"/>
      <c r="L48" s="510"/>
    </row>
    <row r="49" spans="1:12">
      <c r="A49" s="482" t="s">
        <v>156</v>
      </c>
      <c r="B49" s="496"/>
      <c r="C49" s="62"/>
      <c r="D49" s="92"/>
      <c r="E49" s="93"/>
      <c r="F49" s="353"/>
      <c r="G49" s="429">
        <f t="shared" si="5"/>
        <v>0</v>
      </c>
      <c r="H49" s="430"/>
      <c r="I49" s="509"/>
      <c r="J49" s="510"/>
      <c r="K49" s="509"/>
      <c r="L49" s="510"/>
    </row>
    <row r="50" spans="1:12">
      <c r="A50" s="482" t="s">
        <v>157</v>
      </c>
      <c r="B50" s="496"/>
      <c r="C50" s="323"/>
      <c r="D50" s="324"/>
      <c r="E50" s="325"/>
      <c r="F50" s="357"/>
      <c r="G50" s="429">
        <f t="shared" si="5"/>
        <v>0</v>
      </c>
      <c r="H50" s="430"/>
      <c r="I50" s="509"/>
      <c r="J50" s="510"/>
      <c r="K50" s="509"/>
      <c r="L50" s="510"/>
    </row>
    <row r="51" spans="1:12" ht="27.6" customHeight="1">
      <c r="A51" s="511" t="s">
        <v>11</v>
      </c>
      <c r="B51" s="577"/>
      <c r="C51" s="317"/>
      <c r="D51" s="326"/>
      <c r="E51" s="318"/>
      <c r="F51" s="319"/>
      <c r="G51" s="448">
        <f>IF(F51&gt;E51,"months requested cannot exceed term",IF(OR(D51="",E51=""),0,(D51/E51)*F51)*C51)</f>
        <v>0</v>
      </c>
      <c r="H51" s="448"/>
      <c r="I51" s="514"/>
      <c r="J51" s="514"/>
      <c r="K51" s="514"/>
      <c r="L51" s="515"/>
    </row>
    <row r="52" spans="1:12">
      <c r="A52" s="482" t="s">
        <v>154</v>
      </c>
      <c r="B52" s="496"/>
      <c r="C52" s="311"/>
      <c r="D52" s="312"/>
      <c r="E52" s="313"/>
      <c r="F52" s="353"/>
      <c r="G52" s="429">
        <f t="shared" ref="G52" si="6">IF(F52&gt;E52,"months requested cannot exceed term",IF(OR(D52="",E52=""),0,(D52/E52)*F52)*C52)</f>
        <v>0</v>
      </c>
      <c r="H52" s="430"/>
      <c r="I52" s="509"/>
      <c r="J52" s="510"/>
      <c r="K52" s="509"/>
      <c r="L52" s="510"/>
    </row>
    <row r="53" spans="1:12">
      <c r="A53" s="482" t="s">
        <v>155</v>
      </c>
      <c r="B53" s="496"/>
      <c r="C53" s="62"/>
      <c r="D53" s="92"/>
      <c r="E53" s="93"/>
      <c r="F53" s="353"/>
      <c r="G53" s="429">
        <f t="shared" ref="G53:G55" si="7">IF(F53&gt;E53,"months requested cannot exceed term",IF(OR(D53="",E53=""),0,(D53/E53)*F53)*C53)</f>
        <v>0</v>
      </c>
      <c r="H53" s="430"/>
      <c r="I53" s="509"/>
      <c r="J53" s="510"/>
      <c r="K53" s="509"/>
      <c r="L53" s="510"/>
    </row>
    <row r="54" spans="1:12">
      <c r="A54" s="482" t="s">
        <v>156</v>
      </c>
      <c r="B54" s="496"/>
      <c r="C54" s="62"/>
      <c r="D54" s="92"/>
      <c r="E54" s="93"/>
      <c r="F54" s="353"/>
      <c r="G54" s="429">
        <f t="shared" si="7"/>
        <v>0</v>
      </c>
      <c r="H54" s="430"/>
      <c r="I54" s="509"/>
      <c r="J54" s="510"/>
      <c r="K54" s="509"/>
      <c r="L54" s="510"/>
    </row>
    <row r="55" spans="1:12">
      <c r="A55" s="482" t="s">
        <v>157</v>
      </c>
      <c r="B55" s="496"/>
      <c r="C55" s="62"/>
      <c r="D55" s="92"/>
      <c r="E55" s="93"/>
      <c r="F55" s="353"/>
      <c r="G55" s="429">
        <f t="shared" si="7"/>
        <v>0</v>
      </c>
      <c r="H55" s="430"/>
      <c r="I55" s="509"/>
      <c r="J55" s="510"/>
      <c r="K55" s="509"/>
      <c r="L55" s="510"/>
    </row>
    <row r="56" spans="1:12" ht="15">
      <c r="A56" s="580" t="s">
        <v>13</v>
      </c>
      <c r="B56" s="581"/>
      <c r="C56" s="303"/>
      <c r="D56" s="29"/>
      <c r="E56" s="29"/>
      <c r="F56" s="29"/>
      <c r="G56" s="432">
        <f>SUM(G23:H55)</f>
        <v>0</v>
      </c>
      <c r="H56" s="433"/>
      <c r="I56" s="432">
        <f t="shared" ref="I56" si="8">SUM(I23:J55)</f>
        <v>0</v>
      </c>
      <c r="J56" s="433"/>
      <c r="K56" s="432">
        <f t="shared" ref="K56" si="9">SUM(K23:L55)</f>
        <v>0</v>
      </c>
      <c r="L56" s="433"/>
    </row>
    <row r="57" spans="1:12" ht="15">
      <c r="A57" s="411" t="s">
        <v>14</v>
      </c>
      <c r="B57" s="412"/>
      <c r="C57" s="16" t="s">
        <v>15</v>
      </c>
      <c r="D57" s="341"/>
      <c r="E57" s="341"/>
      <c r="F57" s="341"/>
      <c r="G57" s="321"/>
      <c r="H57" s="321"/>
      <c r="I57" s="321"/>
      <c r="J57" s="321"/>
      <c r="K57" s="321"/>
      <c r="L57" s="322"/>
    </row>
    <row r="58" spans="1:12">
      <c r="A58" s="578" t="s">
        <v>8</v>
      </c>
      <c r="B58" s="579"/>
      <c r="C58" s="327">
        <v>0.24</v>
      </c>
      <c r="D58" s="99"/>
      <c r="E58" s="96"/>
      <c r="F58" s="100"/>
      <c r="G58" s="457">
        <f>SUM(G23:H45)*C58</f>
        <v>0</v>
      </c>
      <c r="H58" s="453"/>
      <c r="I58" s="452">
        <f>SUM(I23:J41)*C58</f>
        <v>0</v>
      </c>
      <c r="J58" s="453"/>
      <c r="K58" s="452">
        <f>SUM(K23:L41)*C58</f>
        <v>0</v>
      </c>
      <c r="L58" s="453"/>
    </row>
    <row r="59" spans="1:12">
      <c r="A59" s="419" t="s">
        <v>10</v>
      </c>
      <c r="B59" s="420"/>
      <c r="C59" s="142">
        <v>0.05</v>
      </c>
      <c r="D59" s="99"/>
      <c r="E59" s="96"/>
      <c r="F59" s="100"/>
      <c r="G59" s="413">
        <f>SUM(G47:G50)*C59</f>
        <v>0</v>
      </c>
      <c r="H59" s="414"/>
      <c r="I59" s="424">
        <f>I46*C59</f>
        <v>0</v>
      </c>
      <c r="J59" s="414"/>
      <c r="K59" s="424">
        <f>K46*C59</f>
        <v>0</v>
      </c>
      <c r="L59" s="414"/>
    </row>
    <row r="60" spans="1:12">
      <c r="A60" s="419" t="s">
        <v>11</v>
      </c>
      <c r="B60" s="420"/>
      <c r="C60" s="142">
        <v>1.4999999999999999E-2</v>
      </c>
      <c r="D60" s="101"/>
      <c r="E60" s="102"/>
      <c r="F60" s="103"/>
      <c r="G60" s="413">
        <f>SUM(G52:G55)*C60</f>
        <v>0</v>
      </c>
      <c r="H60" s="414"/>
      <c r="I60" s="424">
        <f>I51*C60</f>
        <v>0</v>
      </c>
      <c r="J60" s="414"/>
      <c r="K60" s="424">
        <f>K51*C60</f>
        <v>0</v>
      </c>
      <c r="L60" s="414"/>
    </row>
    <row r="61" spans="1:12" ht="15">
      <c r="A61" s="407" t="s">
        <v>16</v>
      </c>
      <c r="B61" s="408"/>
      <c r="C61" s="582"/>
      <c r="D61" s="32"/>
      <c r="E61" s="33"/>
      <c r="F61" s="34"/>
      <c r="G61" s="413">
        <f>SUM(G56:H60)</f>
        <v>0</v>
      </c>
      <c r="H61" s="414"/>
      <c r="I61" s="424">
        <f>SUM(I56:J60)</f>
        <v>0</v>
      </c>
      <c r="J61" s="414"/>
      <c r="K61" s="424">
        <f>SUM(K56:L60)</f>
        <v>0</v>
      </c>
      <c r="L61" s="414"/>
    </row>
    <row r="62" spans="1:12" ht="15">
      <c r="A62" s="407" t="s">
        <v>17</v>
      </c>
      <c r="B62" s="408"/>
      <c r="C62" s="583"/>
      <c r="D62" s="32"/>
      <c r="E62" s="33"/>
      <c r="F62" s="34"/>
      <c r="G62" s="523">
        <f>SUM(G63:H64)</f>
        <v>0</v>
      </c>
      <c r="H62" s="523"/>
      <c r="I62" s="523">
        <f t="shared" ref="I62" si="10">SUM(I63:J64)</f>
        <v>0</v>
      </c>
      <c r="J62" s="523"/>
      <c r="K62" s="523">
        <f t="shared" ref="K62" si="11">SUM(K63:L64)</f>
        <v>0</v>
      </c>
      <c r="L62" s="523"/>
    </row>
    <row r="63" spans="1:12">
      <c r="A63" s="419" t="s">
        <v>158</v>
      </c>
      <c r="B63" s="420"/>
      <c r="C63" s="583"/>
      <c r="D63" s="32"/>
      <c r="E63" s="33"/>
      <c r="F63" s="34"/>
      <c r="G63" s="423"/>
      <c r="H63" s="418"/>
      <c r="I63" s="295"/>
      <c r="J63" s="296"/>
      <c r="K63" s="295"/>
      <c r="L63" s="296"/>
    </row>
    <row r="64" spans="1:12">
      <c r="A64" s="419" t="s">
        <v>159</v>
      </c>
      <c r="B64" s="420"/>
      <c r="C64" s="583"/>
      <c r="D64" s="32"/>
      <c r="E64" s="33"/>
      <c r="F64" s="34"/>
      <c r="G64" s="423"/>
      <c r="H64" s="418"/>
      <c r="I64" s="295"/>
      <c r="J64" s="296"/>
      <c r="K64" s="295"/>
      <c r="L64" s="296"/>
    </row>
    <row r="65" spans="1:12" ht="15">
      <c r="A65" s="407" t="s">
        <v>18</v>
      </c>
      <c r="B65" s="408"/>
      <c r="C65" s="583"/>
      <c r="D65" s="32"/>
      <c r="E65" s="33"/>
      <c r="F65" s="34"/>
      <c r="G65" s="417"/>
      <c r="H65" s="418"/>
      <c r="I65" s="423"/>
      <c r="J65" s="418"/>
      <c r="K65" s="423"/>
      <c r="L65" s="418"/>
    </row>
    <row r="66" spans="1:12" ht="15">
      <c r="A66" s="407" t="s">
        <v>19</v>
      </c>
      <c r="B66" s="408"/>
      <c r="C66" s="583"/>
      <c r="D66" s="32"/>
      <c r="E66" s="33"/>
      <c r="F66" s="34"/>
      <c r="G66" s="417"/>
      <c r="H66" s="418"/>
      <c r="I66" s="423"/>
      <c r="J66" s="418"/>
      <c r="K66" s="423"/>
      <c r="L66" s="418"/>
    </row>
    <row r="67" spans="1:12" ht="15">
      <c r="A67" s="407" t="s">
        <v>20</v>
      </c>
      <c r="B67" s="408"/>
      <c r="C67" s="583"/>
      <c r="D67" s="32"/>
      <c r="E67" s="33"/>
      <c r="F67" s="34"/>
      <c r="G67" s="20"/>
      <c r="H67" s="20"/>
      <c r="I67" s="20"/>
      <c r="J67" s="20"/>
      <c r="K67" s="20"/>
      <c r="L67" s="21"/>
    </row>
    <row r="68" spans="1:12">
      <c r="A68" s="419" t="s">
        <v>80</v>
      </c>
      <c r="B68" s="420"/>
      <c r="C68" s="583"/>
      <c r="D68" s="32"/>
      <c r="E68" s="33"/>
      <c r="F68" s="34"/>
      <c r="G68" s="585">
        <f>SUM(C84:C90)</f>
        <v>0</v>
      </c>
      <c r="H68" s="586"/>
      <c r="I68" s="423"/>
      <c r="J68" s="418"/>
      <c r="K68" s="423"/>
      <c r="L68" s="418"/>
    </row>
    <row r="69" spans="1:12">
      <c r="A69" s="419" t="s">
        <v>22</v>
      </c>
      <c r="B69" s="420"/>
      <c r="C69" s="583"/>
      <c r="D69" s="32"/>
      <c r="E69" s="33"/>
      <c r="F69" s="34"/>
      <c r="G69" s="417"/>
      <c r="H69" s="418"/>
      <c r="I69" s="423"/>
      <c r="J69" s="418"/>
      <c r="K69" s="423"/>
      <c r="L69" s="418"/>
    </row>
    <row r="70" spans="1:12">
      <c r="A70" s="419" t="s">
        <v>23</v>
      </c>
      <c r="B70" s="420"/>
      <c r="C70" s="583"/>
      <c r="D70" s="32"/>
      <c r="E70" s="33"/>
      <c r="F70" s="34"/>
      <c r="G70" s="417"/>
      <c r="H70" s="418"/>
      <c r="I70" s="423"/>
      <c r="J70" s="418"/>
      <c r="K70" s="423"/>
      <c r="L70" s="418"/>
    </row>
    <row r="71" spans="1:12" ht="15">
      <c r="A71" s="407" t="s">
        <v>162</v>
      </c>
      <c r="B71" s="408"/>
      <c r="C71" s="583"/>
      <c r="D71" s="32"/>
      <c r="E71" s="33"/>
      <c r="F71" s="34"/>
      <c r="G71" s="417"/>
      <c r="H71" s="418"/>
      <c r="I71" s="423"/>
      <c r="J71" s="418"/>
      <c r="K71" s="423"/>
      <c r="L71" s="418"/>
    </row>
    <row r="72" spans="1:12" ht="15">
      <c r="A72" s="407" t="s">
        <v>24</v>
      </c>
      <c r="B72" s="409"/>
      <c r="C72" s="583"/>
      <c r="D72" s="32"/>
      <c r="E72" s="33"/>
      <c r="F72" s="34"/>
      <c r="G72" s="417"/>
      <c r="H72" s="418"/>
      <c r="I72" s="423"/>
      <c r="J72" s="418"/>
      <c r="K72" s="423"/>
      <c r="L72" s="418"/>
    </row>
    <row r="73" spans="1:12" ht="15">
      <c r="A73" s="407" t="s">
        <v>25</v>
      </c>
      <c r="B73" s="408"/>
      <c r="C73" s="583"/>
      <c r="D73" s="32"/>
      <c r="E73" s="33"/>
      <c r="F73" s="34"/>
      <c r="G73" s="417"/>
      <c r="H73" s="418"/>
      <c r="I73" s="423"/>
      <c r="J73" s="418"/>
      <c r="K73" s="423"/>
      <c r="L73" s="418"/>
    </row>
    <row r="74" spans="1:12" ht="15">
      <c r="A74" s="407" t="s">
        <v>26</v>
      </c>
      <c r="B74" s="408"/>
      <c r="C74" s="583"/>
      <c r="D74" s="32"/>
      <c r="E74" s="33"/>
      <c r="F74" s="34"/>
      <c r="G74" s="417"/>
      <c r="H74" s="418"/>
      <c r="I74" s="423"/>
      <c r="J74" s="418"/>
      <c r="K74" s="423"/>
      <c r="L74" s="418"/>
    </row>
    <row r="75" spans="1:12" ht="15">
      <c r="A75" s="407" t="s">
        <v>27</v>
      </c>
      <c r="B75" s="408"/>
      <c r="C75" s="584"/>
      <c r="D75" s="35"/>
      <c r="E75" s="36"/>
      <c r="F75" s="37"/>
      <c r="G75" s="413">
        <f>G61+G62+G65+G66+G68+G69+G70+G71+G72+G73+G74</f>
        <v>0</v>
      </c>
      <c r="H75" s="414"/>
      <c r="I75" s="413">
        <f t="shared" ref="I75" si="12">I61+I62+I65+I66+I68+I69+I70+I71+I72+I73+I74</f>
        <v>0</v>
      </c>
      <c r="J75" s="414"/>
      <c r="K75" s="413">
        <f t="shared" ref="K75" si="13">K61+K62+K65+K66+K68+K69+K70+K71+K72+K73+K74</f>
        <v>0</v>
      </c>
      <c r="L75" s="414"/>
    </row>
    <row r="76" spans="1:12" ht="15">
      <c r="A76" s="374"/>
      <c r="B76" s="375"/>
      <c r="C76" s="16" t="s">
        <v>29</v>
      </c>
      <c r="D76" s="94"/>
      <c r="E76" s="94"/>
      <c r="F76" s="94"/>
      <c r="G76" s="19"/>
      <c r="H76" s="20"/>
      <c r="I76" s="20"/>
      <c r="J76" s="20"/>
      <c r="K76" s="20"/>
      <c r="L76" s="21"/>
    </row>
    <row r="77" spans="1:12" ht="15">
      <c r="A77" s="407" t="s">
        <v>28</v>
      </c>
      <c r="B77" s="408"/>
      <c r="C77" s="206">
        <f>IF(OR(B12="Select",B13="Select",G12="Select"),0,IF((AND(B12="Research",B13="On Campus",G12="No")),52%,IF((AND(B12="Instruction",B13="On Campus", G12="No")),56%,IF((AND(B12="Other",B13="On Campus", G12="No")),32.5%,IF(AND(B13="Off Campus",G12="No"),26%,IF(G12="Yes",G13))))))</f>
        <v>0</v>
      </c>
      <c r="D77" s="207"/>
      <c r="E77" s="207"/>
      <c r="F77" s="207"/>
      <c r="G77" s="424">
        <f>C77*B78</f>
        <v>0</v>
      </c>
      <c r="H77" s="414"/>
      <c r="I77" s="424">
        <f>C77*I75</f>
        <v>0</v>
      </c>
      <c r="J77" s="414"/>
      <c r="K77" s="424">
        <f>C77*K75</f>
        <v>0</v>
      </c>
      <c r="L77" s="414"/>
    </row>
    <row r="78" spans="1:12">
      <c r="A78" s="69" t="s">
        <v>30</v>
      </c>
      <c r="B78" s="210">
        <f>IF(AND(G12="No",(Year1!G68+Year2!G68+Year3!G68+Year4!G68+Year5!G68)&lt;=25000),G75-G71-G72-G73,IF(AND(G12="No",(Year1!G68+Year2!G68+Year3!G68+Year4!G68+Year5!G68)&gt;25000),G75-G68+SUM(G84:G90)-G71-G72-G73,IF((G12="Yes"),G75,)))</f>
        <v>0</v>
      </c>
      <c r="C78" s="29"/>
      <c r="D78" s="30"/>
      <c r="E78" s="30"/>
      <c r="F78" s="31"/>
      <c r="G78" s="20"/>
      <c r="H78" s="20"/>
      <c r="I78" s="20"/>
      <c r="J78" s="20"/>
      <c r="K78" s="20"/>
      <c r="L78" s="21"/>
    </row>
    <row r="79" spans="1:12" ht="15">
      <c r="A79" s="411" t="s">
        <v>31</v>
      </c>
      <c r="B79" s="412"/>
      <c r="C79" s="79"/>
      <c r="D79" s="212"/>
      <c r="E79" s="212"/>
      <c r="F79" s="213"/>
      <c r="G79" s="413">
        <f>G75+G77</f>
        <v>0</v>
      </c>
      <c r="H79" s="414"/>
      <c r="I79" s="424">
        <f>I75+I77</f>
        <v>0</v>
      </c>
      <c r="J79" s="414"/>
      <c r="K79" s="424">
        <f>K75+K77</f>
        <v>0</v>
      </c>
      <c r="L79" s="414"/>
    </row>
    <row r="80" spans="1:12">
      <c r="A80" s="23"/>
      <c r="B80" s="24"/>
      <c r="C80" s="117"/>
      <c r="D80" s="117"/>
      <c r="E80" s="117"/>
      <c r="F80" s="117"/>
      <c r="G80" s="117"/>
      <c r="H80" s="117"/>
      <c r="I80" s="117"/>
      <c r="J80" s="117"/>
      <c r="K80" s="117"/>
      <c r="L80" s="25"/>
    </row>
    <row r="81" spans="1:12">
      <c r="A81" s="376"/>
      <c r="B81" s="377"/>
      <c r="C81" s="403"/>
      <c r="D81" s="403"/>
      <c r="E81" s="403"/>
      <c r="F81" s="403"/>
      <c r="G81" s="403"/>
      <c r="H81" s="117"/>
      <c r="I81" s="117"/>
      <c r="J81" s="117"/>
      <c r="K81" s="117"/>
      <c r="L81" s="25"/>
    </row>
    <row r="82" spans="1:12">
      <c r="A82" s="538" t="s">
        <v>52</v>
      </c>
      <c r="B82" s="539"/>
      <c r="C82" s="404"/>
      <c r="D82" s="404"/>
      <c r="E82" s="404"/>
      <c r="F82" s="404"/>
      <c r="G82" s="404"/>
      <c r="H82" s="117"/>
      <c r="I82" s="117"/>
      <c r="J82" s="117"/>
      <c r="K82" s="117"/>
      <c r="L82" s="25"/>
    </row>
    <row r="83" spans="1:12">
      <c r="A83" s="392" t="s">
        <v>53</v>
      </c>
      <c r="B83" s="393"/>
      <c r="C83" s="379" t="s">
        <v>3</v>
      </c>
      <c r="D83" s="394"/>
      <c r="E83" s="394"/>
      <c r="F83" s="394"/>
      <c r="G83" s="80" t="s">
        <v>5</v>
      </c>
      <c r="H83" s="29"/>
      <c r="I83" s="30"/>
      <c r="J83" s="30"/>
      <c r="K83" s="30"/>
      <c r="L83" s="31"/>
    </row>
    <row r="84" spans="1:12">
      <c r="A84" s="490">
        <f>Year1!A84</f>
        <v>0</v>
      </c>
      <c r="B84" s="491"/>
      <c r="C84" s="118"/>
      <c r="D84" s="112"/>
      <c r="E84" s="113"/>
      <c r="F84" s="114"/>
      <c r="G84" s="109">
        <f>IF(AND(C84&gt;0,Year1!C84+Year2!C84+Year3!C84+Year4!C84+Year5!C84&gt;25000),(25000-(Year1!G84+Year2!G84+Year3!G84+Year4!G84)),C84)</f>
        <v>0</v>
      </c>
      <c r="H84" s="32"/>
      <c r="I84" s="33"/>
      <c r="J84" s="33"/>
      <c r="K84" s="33"/>
      <c r="L84" s="34"/>
    </row>
    <row r="85" spans="1:12">
      <c r="A85" s="490">
        <f>Year1!A85</f>
        <v>0</v>
      </c>
      <c r="B85" s="491"/>
      <c r="C85" s="118"/>
      <c r="D85" s="115"/>
      <c r="E85" s="111"/>
      <c r="F85" s="116"/>
      <c r="G85" s="109">
        <f>IF(AND(C85&gt;0,Year1!C85+Year2!C85+Year3!C85+Year4!C85+Year5!C85&gt;25000),(25000-(Year1!G85+Year2!G85+Year3!G85+Year4!G85)),C85)</f>
        <v>0</v>
      </c>
      <c r="H85" s="32"/>
      <c r="I85" s="33"/>
      <c r="J85" s="33"/>
      <c r="K85" s="33"/>
      <c r="L85" s="34"/>
    </row>
    <row r="86" spans="1:12">
      <c r="A86" s="490">
        <f>Year1!A86</f>
        <v>0</v>
      </c>
      <c r="B86" s="491"/>
      <c r="C86" s="118">
        <v>0</v>
      </c>
      <c r="D86" s="115"/>
      <c r="E86" s="111"/>
      <c r="F86" s="116"/>
      <c r="G86" s="109">
        <f>IF(AND(C86&gt;0,Year1!C86+Year2!C86+Year3!C86+Year4!C86+Year5!C86&gt;25000),(25000-(Year1!G86+Year2!G86+Year3!G86+Year4!G86)),C86)</f>
        <v>0</v>
      </c>
      <c r="H86" s="32"/>
      <c r="I86" s="33"/>
      <c r="J86" s="33"/>
      <c r="K86" s="33"/>
      <c r="L86" s="34"/>
    </row>
    <row r="87" spans="1:12">
      <c r="A87" s="536">
        <f>Year1!A87</f>
        <v>0</v>
      </c>
      <c r="B87" s="491"/>
      <c r="C87" s="118"/>
      <c r="D87" s="115"/>
      <c r="E87" s="111"/>
      <c r="F87" s="116"/>
      <c r="G87" s="109">
        <f>IF(AND(C87&gt;0,Year1!C87+Year2!C87+Year3!C87+Year4!C87+Year5!C87&gt;25000),(25000-(Year1!G87+Year2!G87+Year3!G87+Year4!G87)),C87)</f>
        <v>0</v>
      </c>
      <c r="H87" s="32"/>
      <c r="I87" s="33"/>
      <c r="J87" s="33"/>
      <c r="K87" s="33"/>
      <c r="L87" s="34"/>
    </row>
    <row r="88" spans="1:12">
      <c r="A88" s="490">
        <f>Year1!A88</f>
        <v>0</v>
      </c>
      <c r="B88" s="491"/>
      <c r="C88" s="78"/>
      <c r="D88" s="32"/>
      <c r="E88" s="33"/>
      <c r="F88" s="34"/>
      <c r="G88" s="109">
        <f>IF(AND(C88&gt;0,Year1!C88+Year2!C88+Year3!C88+Year4!C88+Year5!C88&gt;25000),(25000-(Year1!G88+Year2!G88+Year3!G88+Year4!G88)),C88)</f>
        <v>0</v>
      </c>
      <c r="H88" s="32"/>
      <c r="I88" s="33"/>
      <c r="J88" s="33"/>
      <c r="K88" s="33"/>
      <c r="L88" s="34"/>
    </row>
    <row r="89" spans="1:12">
      <c r="A89" s="490">
        <f>Year1!A89</f>
        <v>0</v>
      </c>
      <c r="B89" s="491"/>
      <c r="C89" s="78"/>
      <c r="D89" s="32"/>
      <c r="E89" s="33"/>
      <c r="F89" s="34"/>
      <c r="G89" s="109">
        <f>IF(AND(C89&gt;0,Year1!C89+Year2!C89+Year3!C89+Year4!C89+Year5!C89&gt;25000),(25000-(Year1!G89+Year2!G89+Year3!G89+Year4!G89)),C89)</f>
        <v>0</v>
      </c>
      <c r="H89" s="32"/>
      <c r="I89" s="33"/>
      <c r="J89" s="33"/>
      <c r="K89" s="33"/>
      <c r="L89" s="34"/>
    </row>
    <row r="90" spans="1:12">
      <c r="A90" s="490">
        <f>Year1!A90</f>
        <v>0</v>
      </c>
      <c r="B90" s="491"/>
      <c r="C90" s="78"/>
      <c r="D90" s="35"/>
      <c r="E90" s="36"/>
      <c r="F90" s="37"/>
      <c r="G90" s="109">
        <f>IF(AND(C90&gt;0,Year1!C90+Year2!C90+Year3!C90+Year4!C90+Year5!C90&gt;25000),(25000-(Year1!G90+Year2!G90+Year3!G90+Year4!G90)),C90)</f>
        <v>0</v>
      </c>
      <c r="H90" s="35"/>
      <c r="I90" s="36"/>
      <c r="J90" s="36"/>
      <c r="K90" s="36"/>
      <c r="L90" s="37"/>
    </row>
  </sheetData>
  <sheetProtection algorithmName="SHA-512" hashValue="rLU/e0w47a2z1LIz975z0VLmIMYYrejjvJ+qxiKanSoaRWVq+B41TzaxoLeormJ+PVSlpddh34RLifjk+7c3OA==" saltValue="cBwaiSqOk/iHelCDAR8L2g==" spinCount="100000" sheet="1" objects="1" scenarios="1" selectLockedCells="1"/>
  <mergeCells count="225">
    <mergeCell ref="G63:H63"/>
    <mergeCell ref="G64:H64"/>
    <mergeCell ref="G43:H43"/>
    <mergeCell ref="G44:H44"/>
    <mergeCell ref="G45:H45"/>
    <mergeCell ref="G47:H47"/>
    <mergeCell ref="G48:H48"/>
    <mergeCell ref="G49:H49"/>
    <mergeCell ref="G50:H50"/>
    <mergeCell ref="G52:H52"/>
    <mergeCell ref="G53:H53"/>
    <mergeCell ref="I39:J39"/>
    <mergeCell ref="K39:L39"/>
    <mergeCell ref="A42:B42"/>
    <mergeCell ref="A43:B43"/>
    <mergeCell ref="A44:B44"/>
    <mergeCell ref="A45:B45"/>
    <mergeCell ref="A47:B47"/>
    <mergeCell ref="A48:B48"/>
    <mergeCell ref="A49:B49"/>
    <mergeCell ref="I42:J42"/>
    <mergeCell ref="K42:L42"/>
    <mergeCell ref="I43:J43"/>
    <mergeCell ref="K43:L43"/>
    <mergeCell ref="I44:J44"/>
    <mergeCell ref="K44:L44"/>
    <mergeCell ref="I45:J45"/>
    <mergeCell ref="K45:L45"/>
    <mergeCell ref="I47:J47"/>
    <mergeCell ref="K47:L47"/>
    <mergeCell ref="I48:J48"/>
    <mergeCell ref="I49:J49"/>
    <mergeCell ref="K48:L48"/>
    <mergeCell ref="K49:L49"/>
    <mergeCell ref="G42:H42"/>
    <mergeCell ref="K34:L34"/>
    <mergeCell ref="I35:J35"/>
    <mergeCell ref="K35:L35"/>
    <mergeCell ref="I36:J36"/>
    <mergeCell ref="K36:L36"/>
    <mergeCell ref="I37:J37"/>
    <mergeCell ref="K37:L37"/>
    <mergeCell ref="I38:J38"/>
    <mergeCell ref="K38:L38"/>
    <mergeCell ref="A79:B79"/>
    <mergeCell ref="G79:H79"/>
    <mergeCell ref="I79:J79"/>
    <mergeCell ref="K79:L79"/>
    <mergeCell ref="A74:B74"/>
    <mergeCell ref="C7:G7"/>
    <mergeCell ref="C8:G8"/>
    <mergeCell ref="C9:G9"/>
    <mergeCell ref="H7:J7"/>
    <mergeCell ref="H8:J8"/>
    <mergeCell ref="H9:J9"/>
    <mergeCell ref="K7:L7"/>
    <mergeCell ref="K8:L8"/>
    <mergeCell ref="K9:L9"/>
    <mergeCell ref="A75:B75"/>
    <mergeCell ref="G75:H75"/>
    <mergeCell ref="I75:J75"/>
    <mergeCell ref="K75:L75"/>
    <mergeCell ref="I71:J71"/>
    <mergeCell ref="A70:B70"/>
    <mergeCell ref="G70:H70"/>
    <mergeCell ref="I70:J70"/>
    <mergeCell ref="K70:L70"/>
    <mergeCell ref="C12:F12"/>
    <mergeCell ref="C13:F13"/>
    <mergeCell ref="A1:L3"/>
    <mergeCell ref="A77:B77"/>
    <mergeCell ref="G77:H77"/>
    <mergeCell ref="I77:J77"/>
    <mergeCell ref="K77:L77"/>
    <mergeCell ref="A72:B72"/>
    <mergeCell ref="G72:H72"/>
    <mergeCell ref="I72:J72"/>
    <mergeCell ref="K72:L72"/>
    <mergeCell ref="A73:B73"/>
    <mergeCell ref="G73:H73"/>
    <mergeCell ref="I73:J73"/>
    <mergeCell ref="K73:L73"/>
    <mergeCell ref="G74:H74"/>
    <mergeCell ref="I74:J74"/>
    <mergeCell ref="K74:L74"/>
    <mergeCell ref="A68:B68"/>
    <mergeCell ref="G68:H68"/>
    <mergeCell ref="I68:J68"/>
    <mergeCell ref="K68:L68"/>
    <mergeCell ref="K61:L61"/>
    <mergeCell ref="G62:H62"/>
    <mergeCell ref="I62:J62"/>
    <mergeCell ref="K62:L62"/>
    <mergeCell ref="A65:B65"/>
    <mergeCell ref="G65:H65"/>
    <mergeCell ref="I65:J65"/>
    <mergeCell ref="K65:L65"/>
    <mergeCell ref="I61:J61"/>
    <mergeCell ref="C61:C75"/>
    <mergeCell ref="G61:H61"/>
    <mergeCell ref="A71:B71"/>
    <mergeCell ref="K71:L71"/>
    <mergeCell ref="A67:B67"/>
    <mergeCell ref="A69:B69"/>
    <mergeCell ref="G69:H69"/>
    <mergeCell ref="G71:H71"/>
    <mergeCell ref="I69:J69"/>
    <mergeCell ref="K69:L69"/>
    <mergeCell ref="K66:L66"/>
    <mergeCell ref="A66:B66"/>
    <mergeCell ref="G66:H66"/>
    <mergeCell ref="I66:J66"/>
    <mergeCell ref="A61:B61"/>
    <mergeCell ref="A62:B62"/>
    <mergeCell ref="A63:B63"/>
    <mergeCell ref="A64:B64"/>
    <mergeCell ref="A60:B60"/>
    <mergeCell ref="G60:H60"/>
    <mergeCell ref="I60:J60"/>
    <mergeCell ref="K60:L60"/>
    <mergeCell ref="A51:B51"/>
    <mergeCell ref="G51:H51"/>
    <mergeCell ref="I51:J51"/>
    <mergeCell ref="K51:L51"/>
    <mergeCell ref="A56:B56"/>
    <mergeCell ref="G56:H56"/>
    <mergeCell ref="I56:J56"/>
    <mergeCell ref="K56:L56"/>
    <mergeCell ref="A57:B57"/>
    <mergeCell ref="A52:B52"/>
    <mergeCell ref="A53:B53"/>
    <mergeCell ref="A54:B54"/>
    <mergeCell ref="A55:B55"/>
    <mergeCell ref="I52:J52"/>
    <mergeCell ref="K52:L52"/>
    <mergeCell ref="I53:J53"/>
    <mergeCell ref="I54:J54"/>
    <mergeCell ref="I55:J55"/>
    <mergeCell ref="K53:L53"/>
    <mergeCell ref="K54:L54"/>
    <mergeCell ref="A46:B46"/>
    <mergeCell ref="G46:H46"/>
    <mergeCell ref="I46:J46"/>
    <mergeCell ref="K46:L46"/>
    <mergeCell ref="A58:B58"/>
    <mergeCell ref="G58:H58"/>
    <mergeCell ref="I58:J58"/>
    <mergeCell ref="K58:L58"/>
    <mergeCell ref="A59:B59"/>
    <mergeCell ref="G59:H59"/>
    <mergeCell ref="I59:J59"/>
    <mergeCell ref="K59:L59"/>
    <mergeCell ref="A50:B50"/>
    <mergeCell ref="I50:J50"/>
    <mergeCell ref="K50:L50"/>
    <mergeCell ref="K55:L55"/>
    <mergeCell ref="G54:H54"/>
    <mergeCell ref="G55:H55"/>
    <mergeCell ref="G29:H29"/>
    <mergeCell ref="I29:J29"/>
    <mergeCell ref="K29:L29"/>
    <mergeCell ref="G30:H30"/>
    <mergeCell ref="I30:J30"/>
    <mergeCell ref="K30:L30"/>
    <mergeCell ref="A40:B40"/>
    <mergeCell ref="A41:B41"/>
    <mergeCell ref="G41:H41"/>
    <mergeCell ref="I41:J41"/>
    <mergeCell ref="G31:H31"/>
    <mergeCell ref="G32:H32"/>
    <mergeCell ref="G33:H33"/>
    <mergeCell ref="G34:H34"/>
    <mergeCell ref="G35:H35"/>
    <mergeCell ref="G36:H36"/>
    <mergeCell ref="G37:H37"/>
    <mergeCell ref="G38:H38"/>
    <mergeCell ref="G39:H39"/>
    <mergeCell ref="I32:J32"/>
    <mergeCell ref="K32:L32"/>
    <mergeCell ref="I33:J33"/>
    <mergeCell ref="K33:L33"/>
    <mergeCell ref="I34:J34"/>
    <mergeCell ref="G26:H26"/>
    <mergeCell ref="I26:J26"/>
    <mergeCell ref="K26:L26"/>
    <mergeCell ref="G27:H27"/>
    <mergeCell ref="I27:J27"/>
    <mergeCell ref="K27:L27"/>
    <mergeCell ref="G28:H28"/>
    <mergeCell ref="I28:J28"/>
    <mergeCell ref="K28:L28"/>
    <mergeCell ref="I24:J24"/>
    <mergeCell ref="K24:L24"/>
    <mergeCell ref="D21:D22"/>
    <mergeCell ref="E21:E22"/>
    <mergeCell ref="F21:F22"/>
    <mergeCell ref="B21:B22"/>
    <mergeCell ref="C21:C22"/>
    <mergeCell ref="G25:H25"/>
    <mergeCell ref="I25:J25"/>
    <mergeCell ref="K25:L25"/>
    <mergeCell ref="N1:T3"/>
    <mergeCell ref="A89:B89"/>
    <mergeCell ref="A90:B90"/>
    <mergeCell ref="A86:B86"/>
    <mergeCell ref="A87:B87"/>
    <mergeCell ref="A88:B88"/>
    <mergeCell ref="A82:B82"/>
    <mergeCell ref="A84:B84"/>
    <mergeCell ref="A85:B85"/>
    <mergeCell ref="B5:L5"/>
    <mergeCell ref="J12:K12"/>
    <mergeCell ref="J13:K13"/>
    <mergeCell ref="C14:G14"/>
    <mergeCell ref="I14:J14"/>
    <mergeCell ref="G20:H20"/>
    <mergeCell ref="I20:J20"/>
    <mergeCell ref="K20:L20"/>
    <mergeCell ref="J15:K15"/>
    <mergeCell ref="I21:J21"/>
    <mergeCell ref="K21:L21"/>
    <mergeCell ref="G23:H23"/>
    <mergeCell ref="I23:J23"/>
    <mergeCell ref="K23:L23"/>
    <mergeCell ref="G24:H24"/>
  </mergeCells>
  <conditionalFormatting sqref="K14">
    <cfRule type="cellIs" dxfId="9" priority="20" stopIfTrue="1" operator="greaterThan">
      <formula>0.05</formula>
    </cfRule>
  </conditionalFormatting>
  <conditionalFormatting sqref="C23:C30 C32:C39">
    <cfRule type="cellIs" dxfId="8" priority="19" operator="greaterThan">
      <formula>0.2</formula>
    </cfRule>
  </conditionalFormatting>
  <conditionalFormatting sqref="C77:F77">
    <cfRule type="expression" priority="10" stopIfTrue="1">
      <formula>"If(B13 = ""Off Campus"", 26%)"</formula>
    </cfRule>
  </conditionalFormatting>
  <conditionalFormatting sqref="C77:F77">
    <cfRule type="expression" priority="9" stopIfTrue="1">
      <formula>"If(B13 = ""Off Campus"", 26%)"</formula>
    </cfRule>
  </conditionalFormatting>
  <conditionalFormatting sqref="C77:F77">
    <cfRule type="expression" priority="8" stopIfTrue="1">
      <formula>"If(B13 = ""Off Campus"", 26%)"</formula>
    </cfRule>
  </conditionalFormatting>
  <conditionalFormatting sqref="G23:H30 G32:H39">
    <cfRule type="beginsWith" dxfId="7" priority="7" operator="beginsWith" text="months">
      <formula>LEFT(G23,LEN("months"))="months"</formula>
    </cfRule>
  </conditionalFormatting>
  <conditionalFormatting sqref="G46:H46 G51:H51">
    <cfRule type="beginsWith" dxfId="6" priority="6" operator="beginsWith" text="months">
      <formula>LEFT(G46,LEN("months"))="months"</formula>
    </cfRule>
  </conditionalFormatting>
  <conditionalFormatting sqref="G31:H31">
    <cfRule type="beginsWith" dxfId="5" priority="5" operator="beginsWith" text="months">
      <formula>LEFT(G31,LEN("months"))="months"</formula>
    </cfRule>
  </conditionalFormatting>
  <conditionalFormatting sqref="G41:H41">
    <cfRule type="beginsWith" dxfId="4" priority="4" operator="beginsWith" text="months">
      <formula>LEFT(G41,LEN("months"))="months"</formula>
    </cfRule>
  </conditionalFormatting>
  <conditionalFormatting sqref="G42:H45">
    <cfRule type="beginsWith" dxfId="3" priority="3" operator="beginsWith" text="months">
      <formula>LEFT(G42,LEN("months"))="months"</formula>
    </cfRule>
  </conditionalFormatting>
  <conditionalFormatting sqref="G47:H50">
    <cfRule type="beginsWith" dxfId="2" priority="2" operator="beginsWith" text="months">
      <formula>LEFT(G47,LEN("months"))="months"</formula>
    </cfRule>
  </conditionalFormatting>
  <conditionalFormatting sqref="G52:H55">
    <cfRule type="beginsWith" dxfId="1" priority="1" operator="beginsWith" text="months">
      <formula>LEFT(G52,LEN("months"))="months"</formula>
    </cfRule>
  </conditionalFormatting>
  <dataValidations count="3">
    <dataValidation type="decimal" allowBlank="1" showInputMessage="1" showErrorMessage="1" errorTitle="Appointment Term" error="Appointment term cannot exceed 12" sqref="E32:E39 E23:E30 E42:E55">
      <formula1>1</formula1>
      <formula2>12</formula2>
    </dataValidation>
    <dataValidation type="decimal" allowBlank="1" showInputMessage="1" showErrorMessage="1" errorTitle="Months Requested" error="Months requested cannot exceed 12" sqref="F32:F39 F23:F30 F41:F55">
      <formula1>0.1</formula1>
      <formula2>12</formula2>
    </dataValidation>
    <dataValidation type="decimal" allowBlank="1" showInputMessage="1" showErrorMessage="1" errorTitle="Appointment Term" error="Appointment term cannot exceed 12 months" sqref="E41">
      <formula1>1</formula1>
      <formula2>12</formula2>
    </dataValidation>
  </dataValidations>
  <pageMargins left="0.7" right="0.7" top="0.3" bottom="0.3" header="0.3" footer="0.3"/>
  <pageSetup scale="58" orientation="portrait" r:id="rId1"/>
  <ignoredErrors>
    <ignoredError sqref="B12:B13 B15:B17 G12:G13 H23"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'Drop-Downs'!$A$16:$A$19</xm:f>
          </x14:formula1>
          <xm:sqref>B23:B30 B32:B39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tint="-0.249977111117893"/>
  </sheetPr>
  <dimension ref="A1:T77"/>
  <sheetViews>
    <sheetView showZeros="0" topLeftCell="A31" zoomScale="125" zoomScaleNormal="125" zoomScalePageLayoutView="125" workbookViewId="0">
      <selection activeCell="A31" sqref="A31:B31"/>
    </sheetView>
  </sheetViews>
  <sheetFormatPr defaultColWidth="8.7109375" defaultRowHeight="14.25"/>
  <cols>
    <col min="1" max="1" width="30.7109375" style="148" customWidth="1"/>
    <col min="2" max="2" width="15" style="148" customWidth="1"/>
    <col min="3" max="3" width="14.5703125" style="148" customWidth="1"/>
    <col min="4" max="4" width="11.85546875" style="148" customWidth="1"/>
    <col min="5" max="5" width="13.42578125" style="148" customWidth="1"/>
    <col min="6" max="7" width="12" style="148" customWidth="1"/>
    <col min="8" max="8" width="8.5703125" style="148" customWidth="1"/>
    <col min="9" max="9" width="8.7109375" style="148"/>
    <col min="10" max="10" width="10.28515625" style="148" customWidth="1"/>
    <col min="11" max="11" width="8.7109375" style="148"/>
    <col min="12" max="12" width="5.5703125" style="148" customWidth="1"/>
    <col min="13" max="13" width="5.5703125" style="145" customWidth="1"/>
    <col min="14" max="16384" width="8.7109375" style="145"/>
  </cols>
  <sheetData>
    <row r="1" spans="1:20" ht="12.75">
      <c r="A1" s="587" t="s">
        <v>152</v>
      </c>
      <c r="B1" s="588"/>
      <c r="C1" s="588"/>
      <c r="D1" s="588"/>
      <c r="E1" s="588"/>
      <c r="F1" s="588"/>
      <c r="G1" s="588"/>
      <c r="H1" s="588"/>
      <c r="I1" s="588"/>
      <c r="J1" s="588"/>
      <c r="K1" s="588"/>
      <c r="L1" s="589"/>
      <c r="N1" s="594" t="s">
        <v>54</v>
      </c>
      <c r="O1" s="595"/>
      <c r="P1" s="595"/>
      <c r="Q1" s="595"/>
      <c r="R1" s="595"/>
      <c r="S1" s="595"/>
      <c r="T1" s="596"/>
    </row>
    <row r="2" spans="1:20" ht="12.75">
      <c r="A2" s="590"/>
      <c r="B2" s="555"/>
      <c r="C2" s="555"/>
      <c r="D2" s="555"/>
      <c r="E2" s="555"/>
      <c r="F2" s="555"/>
      <c r="G2" s="555"/>
      <c r="H2" s="555"/>
      <c r="I2" s="555"/>
      <c r="J2" s="555"/>
      <c r="K2" s="555"/>
      <c r="L2" s="591"/>
      <c r="N2" s="597"/>
      <c r="O2" s="598"/>
      <c r="P2" s="598"/>
      <c r="Q2" s="598"/>
      <c r="R2" s="598"/>
      <c r="S2" s="598"/>
      <c r="T2" s="599"/>
    </row>
    <row r="3" spans="1:20" ht="13.5" thickBot="1">
      <c r="A3" s="592"/>
      <c r="B3" s="558"/>
      <c r="C3" s="558"/>
      <c r="D3" s="558"/>
      <c r="E3" s="558"/>
      <c r="F3" s="558"/>
      <c r="G3" s="558"/>
      <c r="H3" s="558"/>
      <c r="I3" s="558"/>
      <c r="J3" s="558"/>
      <c r="K3" s="558"/>
      <c r="L3" s="593"/>
      <c r="N3" s="600"/>
      <c r="O3" s="601"/>
      <c r="P3" s="601"/>
      <c r="Q3" s="601"/>
      <c r="R3" s="601"/>
      <c r="S3" s="601"/>
      <c r="T3" s="602"/>
    </row>
    <row r="4" spans="1:20">
      <c r="A4" s="163"/>
      <c r="B4" s="141"/>
      <c r="C4" s="141"/>
      <c r="D4" s="141"/>
      <c r="E4" s="141"/>
      <c r="F4" s="141"/>
      <c r="G4" s="141"/>
      <c r="H4" s="141"/>
      <c r="I4" s="141"/>
      <c r="J4" s="141"/>
      <c r="K4" s="141"/>
      <c r="L4" s="164"/>
    </row>
    <row r="5" spans="1:20" ht="15">
      <c r="A5" s="190" t="s">
        <v>1</v>
      </c>
      <c r="B5" s="497">
        <f>Year1!B5</f>
        <v>0</v>
      </c>
      <c r="C5" s="497"/>
      <c r="D5" s="497"/>
      <c r="E5" s="497"/>
      <c r="F5" s="497"/>
      <c r="G5" s="497"/>
      <c r="H5" s="497"/>
      <c r="I5" s="497"/>
      <c r="J5" s="497"/>
      <c r="K5" s="497"/>
      <c r="L5" s="498"/>
    </row>
    <row r="6" spans="1:20">
      <c r="A6" s="163"/>
      <c r="B6" s="141"/>
      <c r="C6" s="141"/>
      <c r="D6" s="141"/>
      <c r="E6" s="141"/>
      <c r="F6" s="141"/>
      <c r="G6" s="141"/>
      <c r="H6" s="141"/>
      <c r="I6" s="141"/>
      <c r="J6" s="141"/>
      <c r="K6" s="141"/>
      <c r="L6" s="164"/>
    </row>
    <row r="7" spans="1:20" ht="15">
      <c r="A7" s="190" t="s">
        <v>77</v>
      </c>
      <c r="B7" s="141"/>
      <c r="C7" s="531">
        <f>Year1!C7</f>
        <v>0</v>
      </c>
      <c r="D7" s="531"/>
      <c r="E7" s="531"/>
      <c r="F7" s="531"/>
      <c r="G7" s="531"/>
      <c r="H7" s="531" t="str">
        <f>Year1!H7</f>
        <v>Select Department</v>
      </c>
      <c r="I7" s="531"/>
      <c r="J7" s="531"/>
      <c r="K7" s="467">
        <f>Year1!K7</f>
        <v>0</v>
      </c>
      <c r="L7" s="467"/>
    </row>
    <row r="8" spans="1:20" ht="15">
      <c r="A8" s="190"/>
      <c r="B8" s="141"/>
      <c r="C8" s="531">
        <f>Year1!C8</f>
        <v>0</v>
      </c>
      <c r="D8" s="531"/>
      <c r="E8" s="531"/>
      <c r="F8" s="531"/>
      <c r="G8" s="531"/>
      <c r="H8" s="531">
        <f>Year1!H8</f>
        <v>0</v>
      </c>
      <c r="I8" s="531"/>
      <c r="J8" s="531"/>
      <c r="K8" s="467">
        <f>Year1!K8</f>
        <v>0</v>
      </c>
      <c r="L8" s="467"/>
    </row>
    <row r="9" spans="1:20" ht="15">
      <c r="A9" s="190"/>
      <c r="B9" s="141"/>
      <c r="C9" s="531">
        <f>Year1!C9</f>
        <v>0</v>
      </c>
      <c r="D9" s="531"/>
      <c r="E9" s="531"/>
      <c r="F9" s="531"/>
      <c r="G9" s="531"/>
      <c r="H9" s="531">
        <f>Year1!H9</f>
        <v>0</v>
      </c>
      <c r="I9" s="531"/>
      <c r="J9" s="531"/>
      <c r="K9" s="467">
        <f>Year1!K9</f>
        <v>0</v>
      </c>
      <c r="L9" s="467"/>
    </row>
    <row r="10" spans="1:20" ht="15">
      <c r="A10" s="190"/>
      <c r="B10" s="141"/>
      <c r="C10" s="141"/>
      <c r="D10" s="141"/>
      <c r="E10" s="141"/>
      <c r="F10" s="141"/>
      <c r="G10" s="141"/>
      <c r="H10" s="141"/>
      <c r="I10" s="141"/>
      <c r="J10" s="141"/>
      <c r="K10" s="141"/>
      <c r="L10" s="164"/>
    </row>
    <row r="11" spans="1:20">
      <c r="A11" s="181" t="s">
        <v>40</v>
      </c>
      <c r="B11" s="106">
        <f>IF(Year1!J13&lt;2,1,Year1!J13)</f>
        <v>1</v>
      </c>
      <c r="C11" s="133"/>
      <c r="D11" s="132"/>
      <c r="E11" s="141"/>
      <c r="F11" s="141"/>
      <c r="G11" s="141"/>
      <c r="H11" s="141"/>
      <c r="I11" s="141"/>
      <c r="J11" s="141"/>
      <c r="K11" s="141"/>
      <c r="L11" s="164"/>
    </row>
    <row r="12" spans="1:20">
      <c r="A12" s="181" t="s">
        <v>43</v>
      </c>
      <c r="B12" s="124" t="str">
        <f>Year1!B12</f>
        <v>Select</v>
      </c>
      <c r="C12" s="610" t="s">
        <v>45</v>
      </c>
      <c r="D12" s="604"/>
      <c r="E12" s="604"/>
      <c r="F12" s="611"/>
      <c r="G12" s="124" t="str">
        <f>Year1!G12</f>
        <v>Select</v>
      </c>
      <c r="H12" s="146"/>
      <c r="I12" s="146"/>
      <c r="J12" s="603"/>
      <c r="K12" s="603"/>
      <c r="L12" s="164"/>
    </row>
    <row r="13" spans="1:20">
      <c r="A13" s="181" t="s">
        <v>44</v>
      </c>
      <c r="B13" s="124" t="str">
        <f>Year1!B13</f>
        <v>Select</v>
      </c>
      <c r="C13" s="610" t="s">
        <v>39</v>
      </c>
      <c r="D13" s="604"/>
      <c r="E13" s="604"/>
      <c r="F13" s="611"/>
      <c r="G13" s="144">
        <f>Year1!G13</f>
        <v>0</v>
      </c>
      <c r="H13" s="146"/>
      <c r="I13" s="141"/>
      <c r="J13" s="141"/>
      <c r="K13" s="141"/>
      <c r="L13" s="164"/>
    </row>
    <row r="14" spans="1:20">
      <c r="A14" s="163"/>
      <c r="B14" s="141"/>
      <c r="C14" s="603"/>
      <c r="D14" s="603"/>
      <c r="E14" s="603"/>
      <c r="F14" s="603"/>
      <c r="G14" s="603"/>
      <c r="H14" s="146"/>
      <c r="I14" s="604"/>
      <c r="J14" s="604"/>
      <c r="K14" s="147"/>
      <c r="L14" s="164"/>
    </row>
    <row r="15" spans="1:20">
      <c r="A15" s="181" t="s">
        <v>92</v>
      </c>
      <c r="B15" s="124" t="str">
        <f>Year1!B15</f>
        <v>Select</v>
      </c>
      <c r="C15" s="141"/>
      <c r="D15" s="141"/>
      <c r="E15" s="141"/>
      <c r="F15" s="141"/>
      <c r="G15" s="141"/>
      <c r="H15" s="141"/>
      <c r="I15" s="141"/>
      <c r="J15" s="141"/>
      <c r="K15" s="141"/>
      <c r="L15" s="164"/>
    </row>
    <row r="16" spans="1:20">
      <c r="A16" s="181" t="s">
        <v>93</v>
      </c>
      <c r="B16" s="44">
        <f>Year1!B16</f>
        <v>0</v>
      </c>
      <c r="C16" s="181" t="s">
        <v>49</v>
      </c>
      <c r="D16" s="182">
        <f>IF(G66+I66+K66 &lt;&gt; 0,(I66+K66)/(G66+I66+K66),0)</f>
        <v>0</v>
      </c>
      <c r="E16" s="146"/>
      <c r="F16" s="146"/>
      <c r="G16" s="141"/>
      <c r="H16" s="141"/>
      <c r="I16" s="141"/>
      <c r="J16" s="141"/>
      <c r="K16" s="141"/>
      <c r="L16" s="164"/>
    </row>
    <row r="17" spans="1:12">
      <c r="A17" s="181" t="s">
        <v>42</v>
      </c>
      <c r="B17" s="45">
        <f>Year1!B17</f>
        <v>0</v>
      </c>
      <c r="C17" s="181" t="s">
        <v>50</v>
      </c>
      <c r="D17" s="184">
        <f>I66+K66</f>
        <v>0</v>
      </c>
      <c r="E17" s="146"/>
      <c r="F17" s="146"/>
      <c r="G17" s="141"/>
      <c r="H17" s="141"/>
      <c r="I17" s="141"/>
      <c r="J17" s="141"/>
      <c r="K17" s="141"/>
      <c r="L17" s="164"/>
    </row>
    <row r="18" spans="1:12">
      <c r="A18" s="201"/>
      <c r="B18" s="202"/>
      <c r="C18" s="165"/>
      <c r="D18" s="165"/>
      <c r="E18" s="165"/>
      <c r="F18" s="165"/>
      <c r="G18" s="165"/>
      <c r="H18" s="165"/>
      <c r="I18" s="165"/>
      <c r="J18" s="165"/>
      <c r="K18" s="165"/>
      <c r="L18" s="166"/>
    </row>
    <row r="19" spans="1:12">
      <c r="A19" s="203"/>
      <c r="B19" s="179"/>
      <c r="C19" s="179"/>
      <c r="D19" s="179"/>
      <c r="E19" s="179"/>
      <c r="F19" s="179"/>
      <c r="G19" s="179"/>
      <c r="H19" s="179"/>
      <c r="I19" s="179"/>
      <c r="J19" s="179"/>
      <c r="K19" s="179"/>
      <c r="L19" s="204"/>
    </row>
    <row r="20" spans="1:12">
      <c r="A20" s="203"/>
      <c r="B20" s="179"/>
      <c r="C20" s="179"/>
      <c r="D20" s="179"/>
      <c r="E20" s="179"/>
      <c r="F20" s="179"/>
      <c r="G20" s="605" t="s">
        <v>2</v>
      </c>
      <c r="H20" s="605"/>
      <c r="I20" s="605" t="s">
        <v>4</v>
      </c>
      <c r="J20" s="605"/>
      <c r="K20" s="605" t="s">
        <v>0</v>
      </c>
      <c r="L20" s="605"/>
    </row>
    <row r="21" spans="1:12" ht="29.25" customHeight="1">
      <c r="A21" s="606" t="s">
        <v>6</v>
      </c>
      <c r="B21" s="607"/>
      <c r="C21" s="342" t="s">
        <v>7</v>
      </c>
      <c r="D21" s="642" t="s">
        <v>95</v>
      </c>
      <c r="E21" s="642" t="s">
        <v>94</v>
      </c>
      <c r="F21" s="642" t="s">
        <v>96</v>
      </c>
      <c r="G21" s="149"/>
      <c r="H21" s="150"/>
      <c r="I21" s="608"/>
      <c r="J21" s="608"/>
      <c r="K21" s="608"/>
      <c r="L21" s="609"/>
    </row>
    <row r="22" spans="1:12">
      <c r="A22" s="612" t="s">
        <v>32</v>
      </c>
      <c r="B22" s="613"/>
      <c r="C22" s="167"/>
      <c r="D22" s="643"/>
      <c r="E22" s="643"/>
      <c r="F22" s="643"/>
      <c r="G22" s="151"/>
      <c r="H22" s="152"/>
      <c r="I22" s="152"/>
      <c r="J22" s="152"/>
      <c r="K22" s="152"/>
      <c r="L22" s="153"/>
    </row>
    <row r="23" spans="1:12">
      <c r="A23" s="490">
        <f>Year1!A23</f>
        <v>0</v>
      </c>
      <c r="B23" s="614"/>
      <c r="C23" s="154"/>
      <c r="D23" s="155"/>
      <c r="E23" s="155"/>
      <c r="F23" s="156"/>
      <c r="G23" s="457">
        <f>IFERROR(Year1!G23+Year2!G23+Year3!G23+Year4!G23+Year5!G23,0)</f>
        <v>0</v>
      </c>
      <c r="H23" s="453"/>
      <c r="I23" s="452">
        <f>Year1!I23+Year2!I23+Year3!I23+Year4!I23+Year5!I23</f>
        <v>0</v>
      </c>
      <c r="J23" s="453"/>
      <c r="K23" s="452">
        <f>Year1!K23+Year2!K23+Year3!K23+Year4!K23+Year5!K23</f>
        <v>0</v>
      </c>
      <c r="L23" s="453"/>
    </row>
    <row r="24" spans="1:12">
      <c r="A24" s="490">
        <f>Year1!A24</f>
        <v>0</v>
      </c>
      <c r="B24" s="614"/>
      <c r="C24" s="157"/>
      <c r="D24" s="147"/>
      <c r="E24" s="147"/>
      <c r="F24" s="158"/>
      <c r="G24" s="413">
        <f>Year1!G24+Year2!G24+Year3!G24+Year4!G24+Year5!G24</f>
        <v>0</v>
      </c>
      <c r="H24" s="414"/>
      <c r="I24" s="424">
        <f>Year1!I24+Year2!I24+Year3!I24+Year4!I24+Year5!I24</f>
        <v>0</v>
      </c>
      <c r="J24" s="414"/>
      <c r="K24" s="424">
        <f>Year1!K24+Year2!K24+Year3!K24+Year4!K24+Year5!K24</f>
        <v>0</v>
      </c>
      <c r="L24" s="414"/>
    </row>
    <row r="25" spans="1:12">
      <c r="A25" s="490">
        <f>Year1!A25</f>
        <v>0</v>
      </c>
      <c r="B25" s="614"/>
      <c r="C25" s="157"/>
      <c r="D25" s="147"/>
      <c r="E25" s="147"/>
      <c r="F25" s="158"/>
      <c r="G25" s="413">
        <f>Year1!G25+Year2!G25+Year3!G25+Year4!G25+Year5!G25</f>
        <v>0</v>
      </c>
      <c r="H25" s="414"/>
      <c r="I25" s="424">
        <f>Year1!I25+Year2!I25+Year3!I25+Year4!I25+Year5!I25</f>
        <v>0</v>
      </c>
      <c r="J25" s="414"/>
      <c r="K25" s="424">
        <f>Year1!K25+Year2!K25+Year3!K25+Year4!K25+Year5!K25</f>
        <v>0</v>
      </c>
      <c r="L25" s="414"/>
    </row>
    <row r="26" spans="1:12">
      <c r="A26" s="490">
        <f>Year1!A26</f>
        <v>0</v>
      </c>
      <c r="B26" s="614"/>
      <c r="C26" s="157"/>
      <c r="D26" s="147"/>
      <c r="E26" s="147"/>
      <c r="F26" s="158"/>
      <c r="G26" s="413">
        <f>Year1!G26+Year2!G26+Year3!G26+Year4!G26+Year5!G26</f>
        <v>0</v>
      </c>
      <c r="H26" s="414"/>
      <c r="I26" s="424">
        <f>Year1!I26+Year2!I26+Year3!I26+Year4!I26+Year5!I26</f>
        <v>0</v>
      </c>
      <c r="J26" s="414"/>
      <c r="K26" s="424">
        <f>Year1!K26+Year2!K26+Year3!K26+Year4!K26+Year5!K26</f>
        <v>0</v>
      </c>
      <c r="L26" s="414"/>
    </row>
    <row r="27" spans="1:12">
      <c r="A27" s="490">
        <f>Year1!A27</f>
        <v>0</v>
      </c>
      <c r="B27" s="614"/>
      <c r="C27" s="157"/>
      <c r="D27" s="147"/>
      <c r="E27" s="147"/>
      <c r="F27" s="158"/>
      <c r="G27" s="413">
        <f>Year1!G27+Year2!G27+Year3!G27+Year4!G27+Year5!G27</f>
        <v>0</v>
      </c>
      <c r="H27" s="414"/>
      <c r="I27" s="424">
        <f>Year1!I27+Year2!I27+Year3!I27+Year4!I27+Year5!I27</f>
        <v>0</v>
      </c>
      <c r="J27" s="414"/>
      <c r="K27" s="424">
        <f>Year1!K27+Year2!K27+Year3!K27+Year4!K27+Year5!K27</f>
        <v>0</v>
      </c>
      <c r="L27" s="414"/>
    </row>
    <row r="28" spans="1:12">
      <c r="A28" s="490">
        <f>Year1!A28</f>
        <v>0</v>
      </c>
      <c r="B28" s="614"/>
      <c r="C28" s="157"/>
      <c r="D28" s="147"/>
      <c r="E28" s="147"/>
      <c r="F28" s="158"/>
      <c r="G28" s="413">
        <f>Year1!G28+Year2!G28+Year3!G28+Year4!G28+Year5!G28</f>
        <v>0</v>
      </c>
      <c r="H28" s="414"/>
      <c r="I28" s="424">
        <f>Year1!I28+Year2!I28+Year3!I28+Year4!I28+Year5!I28</f>
        <v>0</v>
      </c>
      <c r="J28" s="414"/>
      <c r="K28" s="424">
        <f>Year1!K28+Year2!K28+Year3!K28+Year4!K28+Year5!K28</f>
        <v>0</v>
      </c>
      <c r="L28" s="414"/>
    </row>
    <row r="29" spans="1:12">
      <c r="A29" s="490">
        <f>Year1!A29</f>
        <v>0</v>
      </c>
      <c r="B29" s="614"/>
      <c r="C29" s="157"/>
      <c r="D29" s="147"/>
      <c r="E29" s="147"/>
      <c r="F29" s="158"/>
      <c r="G29" s="413">
        <f>Year1!G29+Year2!G29+Year3!G29+Year4!G29+Year5!G29</f>
        <v>0</v>
      </c>
      <c r="H29" s="414"/>
      <c r="I29" s="424">
        <f>Year1!I29+Year2!I29+Year3!I29+Year4!I29+Year5!I29</f>
        <v>0</v>
      </c>
      <c r="J29" s="414"/>
      <c r="K29" s="424">
        <f>Year1!K29+Year2!K29+Year3!K29+Year4!K29+Year5!K29</f>
        <v>0</v>
      </c>
      <c r="L29" s="414"/>
    </row>
    <row r="30" spans="1:12">
      <c r="A30" s="615">
        <f>Year1!A30</f>
        <v>0</v>
      </c>
      <c r="B30" s="616"/>
      <c r="C30" s="157"/>
      <c r="D30" s="147"/>
      <c r="E30" s="147"/>
      <c r="F30" s="158"/>
      <c r="G30" s="440">
        <f>Year1!G30+Year2!G30+Year3!G30+Year4!G30+Year5!G30</f>
        <v>0</v>
      </c>
      <c r="H30" s="433"/>
      <c r="I30" s="432">
        <f>Year1!I30+Year2!I30+Year3!I30+Year4!I30+Year5!I30</f>
        <v>0</v>
      </c>
      <c r="J30" s="433"/>
      <c r="K30" s="432">
        <f>Year1!K30+Year2!K30+Year3!K30+Year4!K30+Year5!K30</f>
        <v>0</v>
      </c>
      <c r="L30" s="433"/>
    </row>
    <row r="31" spans="1:12">
      <c r="A31" s="634" t="s">
        <v>160</v>
      </c>
      <c r="B31" s="635"/>
      <c r="C31" s="345"/>
      <c r="D31" s="345"/>
      <c r="E31" s="345"/>
      <c r="F31" s="345"/>
      <c r="G31" s="343"/>
      <c r="H31" s="343"/>
      <c r="I31" s="343"/>
      <c r="J31" s="343"/>
      <c r="K31" s="343"/>
      <c r="L31" s="344"/>
    </row>
    <row r="32" spans="1:12">
      <c r="A32" s="636">
        <f>Year1!A32</f>
        <v>0</v>
      </c>
      <c r="B32" s="637"/>
      <c r="C32" s="157"/>
      <c r="D32" s="147"/>
      <c r="E32" s="147"/>
      <c r="F32" s="158"/>
      <c r="G32" s="457">
        <f>Year1!G32+Year2!G32+Year3!G32+Year4!G32+Year5!G32</f>
        <v>0</v>
      </c>
      <c r="H32" s="453"/>
      <c r="I32" s="432">
        <f>Year1!I32+Year2!I32+Year3!I32+Year4!I32+Year5!I32</f>
        <v>0</v>
      </c>
      <c r="J32" s="433"/>
      <c r="K32" s="432">
        <f>Year1!K32+Year2!K32+Year3!K32+Year4!K32+Year5!K32</f>
        <v>0</v>
      </c>
      <c r="L32" s="433"/>
    </row>
    <row r="33" spans="1:12">
      <c r="A33" s="490">
        <f>Year1!A33</f>
        <v>0</v>
      </c>
      <c r="B33" s="614"/>
      <c r="C33" s="157"/>
      <c r="D33" s="147"/>
      <c r="E33" s="147"/>
      <c r="F33" s="158"/>
      <c r="G33" s="457">
        <f>Year1!G33+Year2!G33+Year3!G33+Year4!G33+Year5!G33</f>
        <v>0</v>
      </c>
      <c r="H33" s="453"/>
      <c r="I33" s="432">
        <f>Year1!I33+Year2!I33+Year3!I33+Year4!I33+Year5!I33</f>
        <v>0</v>
      </c>
      <c r="J33" s="433"/>
      <c r="K33" s="432">
        <f>Year1!K33+Year2!K33+Year3!K33+Year4!K33+Year5!K33</f>
        <v>0</v>
      </c>
      <c r="L33" s="433"/>
    </row>
    <row r="34" spans="1:12">
      <c r="A34" s="490">
        <f>Year1!A34</f>
        <v>0</v>
      </c>
      <c r="B34" s="614"/>
      <c r="C34" s="157"/>
      <c r="D34" s="147"/>
      <c r="E34" s="147"/>
      <c r="F34" s="158"/>
      <c r="G34" s="457">
        <f>Year1!G34+Year2!G34+Year3!G34+Year4!G34+Year5!G34</f>
        <v>0</v>
      </c>
      <c r="H34" s="453"/>
      <c r="I34" s="432">
        <f>Year1!I34+Year2!I34+Year3!I34+Year4!I34+Year5!I34</f>
        <v>0</v>
      </c>
      <c r="J34" s="433"/>
      <c r="K34" s="432">
        <f>Year1!K34+Year2!K34+Year3!K34+Year4!K34+Year5!K34</f>
        <v>0</v>
      </c>
      <c r="L34" s="433"/>
    </row>
    <row r="35" spans="1:12">
      <c r="A35" s="490">
        <f>Year1!A35</f>
        <v>0</v>
      </c>
      <c r="B35" s="614"/>
      <c r="C35" s="157"/>
      <c r="D35" s="147"/>
      <c r="E35" s="147"/>
      <c r="F35" s="158"/>
      <c r="G35" s="457">
        <f>Year1!G35+Year2!G35+Year3!G35+Year4!G35+Year5!G35</f>
        <v>0</v>
      </c>
      <c r="H35" s="453"/>
      <c r="I35" s="432">
        <f>Year1!I35+Year2!I35+Year3!I35+Year4!I35+Year5!I35</f>
        <v>0</v>
      </c>
      <c r="J35" s="433"/>
      <c r="K35" s="432">
        <f>Year1!K35+Year2!K35+Year3!K35+Year4!K35+Year5!K35</f>
        <v>0</v>
      </c>
      <c r="L35" s="433"/>
    </row>
    <row r="36" spans="1:12">
      <c r="A36" s="490">
        <f>Year1!A36</f>
        <v>0</v>
      </c>
      <c r="B36" s="614"/>
      <c r="C36" s="157"/>
      <c r="D36" s="147"/>
      <c r="E36" s="147"/>
      <c r="F36" s="158"/>
      <c r="G36" s="457">
        <f>Year1!G36+Year2!G36+Year3!G36+Year4!G36+Year5!G36</f>
        <v>0</v>
      </c>
      <c r="H36" s="453"/>
      <c r="I36" s="432">
        <f>Year1!I36+Year2!I36+Year3!I36+Year4!I36+Year5!I36</f>
        <v>0</v>
      </c>
      <c r="J36" s="433"/>
      <c r="K36" s="432">
        <f>Year1!K36+Year2!K36+Year3!K36+Year4!K36+Year5!K36</f>
        <v>0</v>
      </c>
      <c r="L36" s="433"/>
    </row>
    <row r="37" spans="1:12">
      <c r="A37" s="490">
        <f>Year1!A37</f>
        <v>0</v>
      </c>
      <c r="B37" s="614"/>
      <c r="C37" s="157"/>
      <c r="D37" s="147"/>
      <c r="E37" s="147"/>
      <c r="F37" s="158"/>
      <c r="G37" s="457">
        <f>Year1!G37+Year2!G37+Year3!G37+Year4!G37+Year5!G37</f>
        <v>0</v>
      </c>
      <c r="H37" s="453"/>
      <c r="I37" s="432">
        <f>Year1!I37+Year2!I37+Year3!I37+Year4!I37+Year5!I37</f>
        <v>0</v>
      </c>
      <c r="J37" s="433"/>
      <c r="K37" s="432">
        <f>Year1!K37+Year2!K37+Year3!K37+Year4!K37+Year5!K37</f>
        <v>0</v>
      </c>
      <c r="L37" s="433"/>
    </row>
    <row r="38" spans="1:12">
      <c r="A38" s="490">
        <f>Year1!A38</f>
        <v>0</v>
      </c>
      <c r="B38" s="614"/>
      <c r="C38" s="157"/>
      <c r="D38" s="147"/>
      <c r="E38" s="147"/>
      <c r="F38" s="158"/>
      <c r="G38" s="457">
        <f>Year1!G38+Year2!G38+Year3!G38+Year4!G38+Year5!G38</f>
        <v>0</v>
      </c>
      <c r="H38" s="453"/>
      <c r="I38" s="432">
        <f>Year1!I38+Year2!I38+Year3!I38+Year4!I38+Year5!I38</f>
        <v>0</v>
      </c>
      <c r="J38" s="433"/>
      <c r="K38" s="432">
        <f>Year1!K38+Year2!K38+Year3!K38+Year4!K38+Year5!K38</f>
        <v>0</v>
      </c>
      <c r="L38" s="433"/>
    </row>
    <row r="39" spans="1:12">
      <c r="A39" s="490">
        <f>Year1!A39</f>
        <v>0</v>
      </c>
      <c r="B39" s="614"/>
      <c r="C39" s="157"/>
      <c r="D39" s="147"/>
      <c r="E39" s="147"/>
      <c r="F39" s="158"/>
      <c r="G39" s="638">
        <f>Year1!G39+Year2!G39+Year3!G39+Year4!G39+Year5!G39</f>
        <v>0</v>
      </c>
      <c r="H39" s="639"/>
      <c r="I39" s="432">
        <f>Year1!I39+Year2!I39+Year3!I39+Year4!I39+Year5!I39</f>
        <v>0</v>
      </c>
      <c r="J39" s="433"/>
      <c r="K39" s="432">
        <f>Year1!K39+Year2!K39+Year3!K39+Year4!K39+Year5!K39</f>
        <v>0</v>
      </c>
      <c r="L39" s="433"/>
    </row>
    <row r="40" spans="1:12" ht="28.5">
      <c r="A40" s="617"/>
      <c r="B40" s="618"/>
      <c r="C40" s="299" t="s">
        <v>12</v>
      </c>
      <c r="D40" s="334" t="s">
        <v>95</v>
      </c>
      <c r="E40" s="299" t="s">
        <v>94</v>
      </c>
      <c r="F40" s="299" t="s">
        <v>96</v>
      </c>
      <c r="G40" s="159"/>
      <c r="H40" s="159"/>
      <c r="I40" s="159"/>
      <c r="J40" s="159"/>
      <c r="K40" s="159"/>
      <c r="L40" s="160"/>
    </row>
    <row r="41" spans="1:12">
      <c r="A41" s="619" t="s">
        <v>9</v>
      </c>
      <c r="B41" s="620"/>
      <c r="C41" s="163"/>
      <c r="D41" s="141"/>
      <c r="E41" s="141"/>
      <c r="F41" s="164"/>
      <c r="G41" s="457">
        <f>SUM(Year1!G42:G45,Year2!G42:G45,Year3!G42:G45,Year4!G42:G45,Year5!G42:G45)</f>
        <v>0</v>
      </c>
      <c r="H41" s="453"/>
      <c r="I41" s="457">
        <f>SUM(Year1!I42:I45,Year2!I42:I45,Year3!I42:I45,Year4!I42:I45,Year5!I42:I45)</f>
        <v>0</v>
      </c>
      <c r="J41" s="453"/>
      <c r="K41" s="457">
        <f>SUM(Year1!K42:K45,Year2!K42:K45,Year3!K42:K45,Year4!K42:K45,Year5!K42:K45)</f>
        <v>0</v>
      </c>
      <c r="L41" s="453"/>
    </row>
    <row r="42" spans="1:12">
      <c r="A42" s="621" t="s">
        <v>10</v>
      </c>
      <c r="B42" s="622"/>
      <c r="C42" s="163"/>
      <c r="D42" s="141"/>
      <c r="E42" s="141"/>
      <c r="F42" s="164"/>
      <c r="G42" s="457">
        <f>SUM(Year1!G47:G50,Year2!G47:G50,Year3!G47:G50,Year4!G47:G50,Year5!G47:G50)</f>
        <v>0</v>
      </c>
      <c r="H42" s="453"/>
      <c r="I42" s="457">
        <f>SUM(Year1!I47:I50,Year2!I47:I50,Year3!I47:I50,Year4!I47:I50,Year5!I47:I50)</f>
        <v>0</v>
      </c>
      <c r="J42" s="453"/>
      <c r="K42" s="457">
        <f>SUM(Year1!K47:K50,Year2!K47:K50,Year3!K47:K50,Year4!K47:K50,Year5!K47:K50)</f>
        <v>0</v>
      </c>
      <c r="L42" s="453"/>
    </row>
    <row r="43" spans="1:12">
      <c r="A43" s="621" t="s">
        <v>11</v>
      </c>
      <c r="B43" s="622"/>
      <c r="C43" s="163"/>
      <c r="D43" s="141"/>
      <c r="E43" s="141"/>
      <c r="F43" s="164"/>
      <c r="G43" s="457">
        <f>SUM(Year1!G52:G55,Year2!G52:G55,Year3!G52:G55,Year4!G52:G55,Year5!G52:G55)</f>
        <v>0</v>
      </c>
      <c r="H43" s="453"/>
      <c r="I43" s="457">
        <f>SUM(Year1!I52:I55,Year2!I52:I55,Year3!I52:I55,Year4!I52:I55,Year5!I52:I55)</f>
        <v>0</v>
      </c>
      <c r="J43" s="453"/>
      <c r="K43" s="457">
        <f>SUM(Year1!K52:K55,Year2!K52:K55,Year3!K52:K55,Year4!K52:K55,Year5!K52:K55)</f>
        <v>0</v>
      </c>
      <c r="L43" s="453"/>
    </row>
    <row r="44" spans="1:12" ht="15">
      <c r="A44" s="623" t="s">
        <v>13</v>
      </c>
      <c r="B44" s="624"/>
      <c r="C44" s="163"/>
      <c r="D44" s="141"/>
      <c r="E44" s="141"/>
      <c r="F44" s="164"/>
      <c r="G44" s="440">
        <f>SUM(G23:H43)</f>
        <v>0</v>
      </c>
      <c r="H44" s="433"/>
      <c r="I44" s="432">
        <f>SUM(I23:J43)</f>
        <v>0</v>
      </c>
      <c r="J44" s="433"/>
      <c r="K44" s="432">
        <f>SUM(K23:L43)</f>
        <v>0</v>
      </c>
      <c r="L44" s="433"/>
    </row>
    <row r="45" spans="1:12" ht="15">
      <c r="A45" s="623" t="s">
        <v>14</v>
      </c>
      <c r="B45" s="624"/>
      <c r="C45" s="349" t="s">
        <v>15</v>
      </c>
      <c r="D45" s="346"/>
      <c r="E45" s="346"/>
      <c r="F45" s="346"/>
      <c r="G45" s="347"/>
      <c r="H45" s="347"/>
      <c r="I45" s="347"/>
      <c r="J45" s="347"/>
      <c r="K45" s="347"/>
      <c r="L45" s="348"/>
    </row>
    <row r="46" spans="1:12">
      <c r="A46" s="625" t="s">
        <v>8</v>
      </c>
      <c r="B46" s="626"/>
      <c r="C46" s="327">
        <v>0.24</v>
      </c>
      <c r="D46" s="168"/>
      <c r="E46" s="169"/>
      <c r="F46" s="170"/>
      <c r="G46" s="457">
        <f>SUM(G23:H41)*C46</f>
        <v>0</v>
      </c>
      <c r="H46" s="453"/>
      <c r="I46" s="452">
        <f>SUM(I23:J41)*C46</f>
        <v>0</v>
      </c>
      <c r="J46" s="453"/>
      <c r="K46" s="452">
        <f>SUM(K23:L41)*C46</f>
        <v>0</v>
      </c>
      <c r="L46" s="453"/>
    </row>
    <row r="47" spans="1:12">
      <c r="A47" s="625" t="s">
        <v>10</v>
      </c>
      <c r="B47" s="626"/>
      <c r="C47" s="142">
        <v>0.05</v>
      </c>
      <c r="D47" s="168"/>
      <c r="E47" s="169"/>
      <c r="F47" s="170"/>
      <c r="G47" s="413">
        <f>G42*C47</f>
        <v>0</v>
      </c>
      <c r="H47" s="414"/>
      <c r="I47" s="424">
        <f>I42*C47</f>
        <v>0</v>
      </c>
      <c r="J47" s="414"/>
      <c r="K47" s="424">
        <f>K42*C47</f>
        <v>0</v>
      </c>
      <c r="L47" s="414"/>
    </row>
    <row r="48" spans="1:12">
      <c r="A48" s="625" t="s">
        <v>11</v>
      </c>
      <c r="B48" s="626"/>
      <c r="C48" s="142">
        <v>1.4999999999999999E-2</v>
      </c>
      <c r="D48" s="171"/>
      <c r="E48" s="172"/>
      <c r="F48" s="173"/>
      <c r="G48" s="413">
        <f>G43*C48</f>
        <v>0</v>
      </c>
      <c r="H48" s="414"/>
      <c r="I48" s="424">
        <f>I43*C48</f>
        <v>0</v>
      </c>
      <c r="J48" s="414"/>
      <c r="K48" s="424">
        <f>K43*C48</f>
        <v>0</v>
      </c>
      <c r="L48" s="414"/>
    </row>
    <row r="49" spans="1:12" ht="15">
      <c r="A49" s="606" t="s">
        <v>16</v>
      </c>
      <c r="B49" s="607"/>
      <c r="C49" s="627"/>
      <c r="D49" s="141"/>
      <c r="E49" s="141"/>
      <c r="F49" s="141"/>
      <c r="G49" s="424">
        <f>SUM(G44:H48)</f>
        <v>0</v>
      </c>
      <c r="H49" s="414"/>
      <c r="I49" s="424">
        <f>SUM(I44:J48)</f>
        <v>0</v>
      </c>
      <c r="J49" s="414"/>
      <c r="K49" s="424">
        <f>SUM(K44:L48)</f>
        <v>0</v>
      </c>
      <c r="L49" s="414"/>
    </row>
    <row r="50" spans="1:12" ht="15">
      <c r="A50" s="606" t="s">
        <v>17</v>
      </c>
      <c r="B50" s="607"/>
      <c r="C50" s="628"/>
      <c r="D50" s="141"/>
      <c r="E50" s="141"/>
      <c r="F50" s="141"/>
      <c r="G50" s="424">
        <f>Year1!G62+Year2!G62+Year3!G62+Year4!G62+Year5!G62</f>
        <v>0</v>
      </c>
      <c r="H50" s="414"/>
      <c r="I50" s="424">
        <f>Year1!I62+Year2!I62+Year3!I62+Year4!I62+Year5!I62</f>
        <v>0</v>
      </c>
      <c r="J50" s="414"/>
      <c r="K50" s="424">
        <f>Year1!K62+Year2!K62+Year3!K62+Year4!K62+Year5!K62</f>
        <v>0</v>
      </c>
      <c r="L50" s="414"/>
    </row>
    <row r="51" spans="1:12">
      <c r="A51" s="640" t="s">
        <v>158</v>
      </c>
      <c r="B51" s="641"/>
      <c r="C51" s="628"/>
      <c r="D51" s="141"/>
      <c r="E51" s="141"/>
      <c r="F51" s="141"/>
      <c r="G51" s="424">
        <f>Year1!G63+Year2!G63+Year3!G63+Year4!G63+Year5!G63</f>
        <v>0</v>
      </c>
      <c r="H51" s="414"/>
      <c r="I51" s="424">
        <f>Year1!I63+Year2!I63+Year3!I63+Year4!I63+Year5!I63</f>
        <v>0</v>
      </c>
      <c r="J51" s="414"/>
      <c r="K51" s="424">
        <f>Year1!K63+Year2!K63+Year3!K63+Year4!K63+Year5!K63</f>
        <v>0</v>
      </c>
      <c r="L51" s="414"/>
    </row>
    <row r="52" spans="1:12">
      <c r="A52" s="640" t="s">
        <v>159</v>
      </c>
      <c r="B52" s="641"/>
      <c r="C52" s="628"/>
      <c r="D52" s="141"/>
      <c r="E52" s="141"/>
      <c r="F52" s="141"/>
      <c r="G52" s="424">
        <f>Year1!G64+Year2!G64+Year3!G64+Year4!G64+Year5!G64</f>
        <v>0</v>
      </c>
      <c r="H52" s="414"/>
      <c r="I52" s="424">
        <f>Year1!I64+Year2!I64+Year3!I64+Year4!I64+Year5!I64</f>
        <v>0</v>
      </c>
      <c r="J52" s="414"/>
      <c r="K52" s="424">
        <f>Year1!K64+Year2!K64+Year3!K64+Year4!K64+Year5!K64</f>
        <v>0</v>
      </c>
      <c r="L52" s="414"/>
    </row>
    <row r="53" spans="1:12" ht="15">
      <c r="A53" s="606" t="s">
        <v>18</v>
      </c>
      <c r="B53" s="607"/>
      <c r="C53" s="628"/>
      <c r="D53" s="141"/>
      <c r="E53" s="141"/>
      <c r="F53" s="141"/>
      <c r="G53" s="424">
        <f>Year1!G65+Year2!G65+Year3!G65+Year4!G65+Year5!G65</f>
        <v>0</v>
      </c>
      <c r="H53" s="414"/>
      <c r="I53" s="424">
        <f>Year1!I65+Year2!I65+Year3!I65+Year4!I65+Year5!I65</f>
        <v>0</v>
      </c>
      <c r="J53" s="414"/>
      <c r="K53" s="424">
        <f>Year1!K65+Year2!K65+Year3!K65+Year4!K65+Year5!K65</f>
        <v>0</v>
      </c>
      <c r="L53" s="414"/>
    </row>
    <row r="54" spans="1:12" ht="15">
      <c r="A54" s="606" t="s">
        <v>19</v>
      </c>
      <c r="B54" s="607"/>
      <c r="C54" s="628"/>
      <c r="D54" s="141"/>
      <c r="E54" s="141"/>
      <c r="F54" s="141"/>
      <c r="G54" s="424">
        <f>Year1!G66+Year2!G66+Year3!G66+Year4!G66+Year5!G66</f>
        <v>0</v>
      </c>
      <c r="H54" s="414"/>
      <c r="I54" s="424">
        <f>Year1!I66+Year2!I66+Year3!I66+Year4!I66+Year5!I66</f>
        <v>0</v>
      </c>
      <c r="J54" s="414"/>
      <c r="K54" s="424">
        <f>Year1!K66+Year2!K66+Year3!K66+Year4!K66+Year5!K66</f>
        <v>0</v>
      </c>
      <c r="L54" s="414"/>
    </row>
    <row r="55" spans="1:12" ht="15">
      <c r="A55" s="606" t="s">
        <v>20</v>
      </c>
      <c r="B55" s="607"/>
      <c r="C55" s="628"/>
      <c r="D55" s="141"/>
      <c r="E55" s="141"/>
      <c r="F55" s="141"/>
      <c r="G55" s="127"/>
      <c r="H55" s="125"/>
      <c r="I55" s="125"/>
      <c r="J55" s="125"/>
      <c r="K55" s="125"/>
      <c r="L55" s="126"/>
    </row>
    <row r="56" spans="1:12">
      <c r="A56" s="625" t="s">
        <v>21</v>
      </c>
      <c r="B56" s="626"/>
      <c r="C56" s="628"/>
      <c r="D56" s="141"/>
      <c r="E56" s="141"/>
      <c r="F56" s="141"/>
      <c r="G56" s="424">
        <f>Year1!G68+Year2!G68+Year3!G68+Year4!G68+Year5!G68</f>
        <v>0</v>
      </c>
      <c r="H56" s="414"/>
      <c r="I56" s="424">
        <f>Year1!I68+Year2!I68+Year3!I68+Year4!I68+Year5!I68</f>
        <v>0</v>
      </c>
      <c r="J56" s="414"/>
      <c r="K56" s="424">
        <f>Year1!K68+Year2!K68+Year3!K68+Year4!K68+Year5!K68</f>
        <v>0</v>
      </c>
      <c r="L56" s="414"/>
    </row>
    <row r="57" spans="1:12">
      <c r="A57" s="625" t="s">
        <v>22</v>
      </c>
      <c r="B57" s="626"/>
      <c r="C57" s="628"/>
      <c r="D57" s="141"/>
      <c r="E57" s="141"/>
      <c r="F57" s="141"/>
      <c r="G57" s="424">
        <f>Year1!G69+Year2!G69+Year3!G69+Year4!G69+Year5!G69</f>
        <v>0</v>
      </c>
      <c r="H57" s="414"/>
      <c r="I57" s="424">
        <f>Year1!I69+Year2!I69+Year3!I69+Year4!I69+Year5!I69</f>
        <v>0</v>
      </c>
      <c r="J57" s="414"/>
      <c r="K57" s="424">
        <f>Year1!K69+Year2!K69+Year3!K69+Year4!K69+Year5!K69</f>
        <v>0</v>
      </c>
      <c r="L57" s="414"/>
    </row>
    <row r="58" spans="1:12">
      <c r="A58" s="625" t="s">
        <v>23</v>
      </c>
      <c r="B58" s="626"/>
      <c r="C58" s="628"/>
      <c r="D58" s="141"/>
      <c r="E58" s="141"/>
      <c r="F58" s="141"/>
      <c r="G58" s="424">
        <f>Year1!G70+Year2!G70+Year3!G70+Year4!G70+Year5!G70</f>
        <v>0</v>
      </c>
      <c r="H58" s="414"/>
      <c r="I58" s="424">
        <f>Year1!I70+Year2!I70+Year3!I70+Year4!I70+Year5!I70</f>
        <v>0</v>
      </c>
      <c r="J58" s="414"/>
      <c r="K58" s="424">
        <f>Year1!K70+Year2!K70+Year3!K70+Year4!K70+Year5!K70</f>
        <v>0</v>
      </c>
      <c r="L58" s="414"/>
    </row>
    <row r="59" spans="1:12" ht="15">
      <c r="A59" s="606" t="s">
        <v>162</v>
      </c>
      <c r="B59" s="607"/>
      <c r="C59" s="628"/>
      <c r="D59" s="141"/>
      <c r="E59" s="141"/>
      <c r="F59" s="141"/>
      <c r="G59" s="424">
        <f>Year1!G71+Year2!G71+Year3!G71+Year4!G71+Year5!G71</f>
        <v>0</v>
      </c>
      <c r="H59" s="414"/>
      <c r="I59" s="424">
        <f>Year1!I71+Year2!I71+Year3!I71+Year4!I71+Year5!I71</f>
        <v>0</v>
      </c>
      <c r="J59" s="414"/>
      <c r="K59" s="424">
        <f>Year1!K71+Year2!K71+Year3!K71+Year4!K71+Year5!K71</f>
        <v>0</v>
      </c>
      <c r="L59" s="414"/>
    </row>
    <row r="60" spans="1:12" ht="15">
      <c r="A60" s="606" t="s">
        <v>24</v>
      </c>
      <c r="B60" s="613"/>
      <c r="C60" s="628"/>
      <c r="D60" s="141"/>
      <c r="E60" s="141"/>
      <c r="F60" s="141"/>
      <c r="G60" s="424">
        <f>Year1!G72+Year2!G72+Year3!G72+Year4!G72+Year5!G72</f>
        <v>0</v>
      </c>
      <c r="H60" s="414"/>
      <c r="I60" s="424">
        <f>Year1!I72+Year2!I72+Year3!I72+Year4!I72+Year5!I72</f>
        <v>0</v>
      </c>
      <c r="J60" s="414"/>
      <c r="K60" s="424">
        <f>Year1!K72+Year2!K72+Year3!K72+Year4!K72+Year5!K72</f>
        <v>0</v>
      </c>
      <c r="L60" s="414"/>
    </row>
    <row r="61" spans="1:12" ht="15">
      <c r="A61" s="606" t="s">
        <v>25</v>
      </c>
      <c r="B61" s="607"/>
      <c r="C61" s="628"/>
      <c r="D61" s="141"/>
      <c r="E61" s="141"/>
      <c r="F61" s="141"/>
      <c r="G61" s="424">
        <f>Year1!G73+Year2!G73+Year3!G73+Year4!G73+Year5!G73</f>
        <v>0</v>
      </c>
      <c r="H61" s="414"/>
      <c r="I61" s="424">
        <f>Year1!I73+Year2!I73+Year3!I73+Year4!I73+Year5!I73</f>
        <v>0</v>
      </c>
      <c r="J61" s="414"/>
      <c r="K61" s="424">
        <f>Year1!K73+Year2!K73+Year3!K73+Year4!K73+Year5!K73</f>
        <v>0</v>
      </c>
      <c r="L61" s="414"/>
    </row>
    <row r="62" spans="1:12" ht="15">
      <c r="A62" s="606" t="s">
        <v>26</v>
      </c>
      <c r="B62" s="607"/>
      <c r="C62" s="628"/>
      <c r="D62" s="141"/>
      <c r="E62" s="141"/>
      <c r="F62" s="141"/>
      <c r="G62" s="424">
        <f>Year1!G74+Year2!G74+Year3!G74+Year4!G74+Year5!G74</f>
        <v>0</v>
      </c>
      <c r="H62" s="414"/>
      <c r="I62" s="424">
        <f>Year1!I74+Year2!I74+Year3!I74+Year4!I74+Year5!I74</f>
        <v>0</v>
      </c>
      <c r="J62" s="414"/>
      <c r="K62" s="424">
        <f>Year1!K74+Year2!K74+Year3!K74+Year4!K74+Year5!K74</f>
        <v>0</v>
      </c>
      <c r="L62" s="414"/>
    </row>
    <row r="63" spans="1:12" ht="15">
      <c r="A63" s="629" t="s">
        <v>27</v>
      </c>
      <c r="B63" s="630"/>
      <c r="C63" s="628"/>
      <c r="D63" s="141"/>
      <c r="E63" s="141"/>
      <c r="F63" s="141"/>
      <c r="G63" s="424">
        <f>G49+G50+G53+G54+G56+G57+G58+G59+G60+G61+G62</f>
        <v>0</v>
      </c>
      <c r="H63" s="414"/>
      <c r="I63" s="424">
        <f>I49+I50+I53+I54+I56+I57+I58+I59+I60+I61+I62</f>
        <v>0</v>
      </c>
      <c r="J63" s="414"/>
      <c r="K63" s="424">
        <f>K49+K50+K53+K54+K56+K57+K58+K59+K60+K61+K62</f>
        <v>0</v>
      </c>
      <c r="L63" s="414"/>
    </row>
    <row r="64" spans="1:12" ht="15">
      <c r="A64" s="174"/>
      <c r="B64" s="175"/>
      <c r="C64" s="161"/>
      <c r="D64" s="161"/>
      <c r="E64" s="161"/>
      <c r="F64" s="162"/>
      <c r="G64" s="125"/>
      <c r="H64" s="125"/>
      <c r="I64" s="125"/>
      <c r="J64" s="125"/>
      <c r="K64" s="125"/>
      <c r="L64" s="126"/>
    </row>
    <row r="65" spans="1:12" ht="15">
      <c r="A65" s="631" t="s">
        <v>28</v>
      </c>
      <c r="B65" s="632"/>
      <c r="C65" s="214"/>
      <c r="D65" s="215"/>
      <c r="E65" s="215"/>
      <c r="F65" s="216"/>
      <c r="G65" s="413">
        <f>Year1!G77+Year2!G77+Year3!G77+Year4!G77+Year5!G77</f>
        <v>0</v>
      </c>
      <c r="H65" s="414"/>
      <c r="I65" s="424">
        <f>Year1!I77+Year2!I77+Year3!I77+Year4!I77+Year5!I77</f>
        <v>0</v>
      </c>
      <c r="J65" s="414"/>
      <c r="K65" s="424">
        <f>Year1!K77+Year2!K77+Year3!K77+Year4!K77+Year5!K77</f>
        <v>0</v>
      </c>
      <c r="L65" s="414"/>
    </row>
    <row r="66" spans="1:12" ht="15">
      <c r="A66" s="623" t="s">
        <v>31</v>
      </c>
      <c r="B66" s="624"/>
      <c r="C66" s="178"/>
      <c r="D66" s="176"/>
      <c r="E66" s="176"/>
      <c r="F66" s="177"/>
      <c r="G66" s="413">
        <f>G63+G65</f>
        <v>0</v>
      </c>
      <c r="H66" s="414"/>
      <c r="I66" s="424">
        <f>I63+I65</f>
        <v>0</v>
      </c>
      <c r="J66" s="414"/>
      <c r="K66" s="424">
        <f>K63+K65</f>
        <v>0</v>
      </c>
      <c r="L66" s="414"/>
    </row>
    <row r="68" spans="1:12">
      <c r="A68" s="179"/>
      <c r="B68" s="179"/>
      <c r="C68" s="179"/>
      <c r="D68" s="179"/>
      <c r="E68" s="179"/>
      <c r="F68" s="179"/>
      <c r="G68" s="179"/>
      <c r="H68" s="633"/>
      <c r="I68" s="633"/>
      <c r="J68" s="179"/>
      <c r="K68" s="179"/>
    </row>
    <row r="69" spans="1:12">
      <c r="A69" s="633"/>
      <c r="B69" s="633"/>
      <c r="C69" s="179"/>
      <c r="D69" s="179"/>
      <c r="E69" s="179"/>
      <c r="F69" s="179"/>
      <c r="G69" s="179"/>
      <c r="H69" s="179"/>
      <c r="I69" s="179"/>
      <c r="J69" s="179"/>
      <c r="K69" s="179"/>
      <c r="L69" s="179"/>
    </row>
    <row r="70" spans="1:12">
      <c r="A70" s="179"/>
      <c r="B70" s="179"/>
      <c r="C70" s="180"/>
      <c r="D70" s="180"/>
      <c r="E70" s="180"/>
      <c r="F70" s="180"/>
      <c r="G70" s="633"/>
      <c r="H70" s="633"/>
      <c r="I70" s="633"/>
      <c r="J70" s="633"/>
      <c r="K70" s="633"/>
      <c r="L70" s="633"/>
    </row>
    <row r="71" spans="1:12">
      <c r="A71" s="633"/>
      <c r="B71" s="633"/>
      <c r="C71" s="180"/>
      <c r="D71" s="180"/>
      <c r="E71" s="180"/>
      <c r="F71" s="180"/>
      <c r="G71" s="633"/>
      <c r="H71" s="633"/>
      <c r="I71" s="633"/>
      <c r="J71" s="633"/>
      <c r="K71" s="633"/>
      <c r="L71" s="633"/>
    </row>
    <row r="72" spans="1:12">
      <c r="A72" s="633"/>
      <c r="B72" s="633"/>
      <c r="C72" s="180"/>
      <c r="D72" s="180"/>
      <c r="E72" s="180"/>
      <c r="F72" s="180"/>
      <c r="G72" s="633"/>
      <c r="H72" s="633"/>
      <c r="I72" s="633"/>
      <c r="J72" s="633"/>
      <c r="K72" s="633"/>
      <c r="L72" s="633"/>
    </row>
    <row r="73" spans="1:12">
      <c r="A73" s="633"/>
      <c r="B73" s="633"/>
      <c r="C73" s="180"/>
      <c r="D73" s="180"/>
      <c r="E73" s="180"/>
      <c r="F73" s="180"/>
      <c r="G73" s="633"/>
      <c r="H73" s="633"/>
      <c r="I73" s="633"/>
      <c r="J73" s="633"/>
      <c r="K73" s="633"/>
      <c r="L73" s="633"/>
    </row>
    <row r="74" spans="1:12">
      <c r="A74" s="633"/>
      <c r="B74" s="633"/>
      <c r="C74" s="180"/>
      <c r="D74" s="180"/>
      <c r="E74" s="180"/>
      <c r="F74" s="180"/>
      <c r="G74" s="633"/>
      <c r="H74" s="633"/>
      <c r="I74" s="633"/>
      <c r="J74" s="633"/>
      <c r="K74" s="633"/>
      <c r="L74" s="633"/>
    </row>
    <row r="75" spans="1:12">
      <c r="A75" s="633"/>
      <c r="B75" s="633"/>
      <c r="C75" s="179"/>
      <c r="D75" s="179"/>
      <c r="E75" s="179"/>
      <c r="F75" s="179"/>
      <c r="G75" s="633"/>
      <c r="H75" s="633"/>
      <c r="I75" s="633"/>
      <c r="J75" s="633"/>
      <c r="K75" s="633"/>
      <c r="L75" s="633"/>
    </row>
    <row r="76" spans="1:12">
      <c r="A76" s="633"/>
      <c r="B76" s="633"/>
      <c r="C76" s="179"/>
      <c r="D76" s="179"/>
      <c r="E76" s="179"/>
      <c r="F76" s="179"/>
      <c r="G76" s="633"/>
      <c r="H76" s="633"/>
      <c r="I76" s="633"/>
      <c r="J76" s="633"/>
      <c r="K76" s="633"/>
      <c r="L76" s="633"/>
    </row>
    <row r="77" spans="1:12">
      <c r="A77" s="633"/>
      <c r="B77" s="633"/>
      <c r="C77" s="179"/>
      <c r="D77" s="179"/>
      <c r="E77" s="179"/>
      <c r="F77" s="179"/>
      <c r="G77" s="633"/>
      <c r="H77" s="633"/>
      <c r="I77" s="633"/>
      <c r="J77" s="633"/>
      <c r="K77" s="633"/>
      <c r="L77" s="633"/>
    </row>
  </sheetData>
  <sheetProtection algorithmName="SHA-512" hashValue="QXSH7DSzm09k8b71cBMKN0188KNk3iafkGXv2pWMro0TD6ej3C1Z+yJrOkrl2hkednDGHM2SS2TIYrcv1GbopQ==" saltValue="sW6xac54+FmMChsGuIgPkQ==" spinCount="100000" sheet="1" objects="1" scenarios="1" selectLockedCells="1"/>
  <mergeCells count="205">
    <mergeCell ref="A52:B52"/>
    <mergeCell ref="D21:D22"/>
    <mergeCell ref="E21:E22"/>
    <mergeCell ref="F21:F22"/>
    <mergeCell ref="G51:H51"/>
    <mergeCell ref="G52:H52"/>
    <mergeCell ref="I51:J51"/>
    <mergeCell ref="I52:J52"/>
    <mergeCell ref="K51:L51"/>
    <mergeCell ref="K52:L52"/>
    <mergeCell ref="K32:L32"/>
    <mergeCell ref="K33:L33"/>
    <mergeCell ref="K34:L34"/>
    <mergeCell ref="K35:L35"/>
    <mergeCell ref="K36:L36"/>
    <mergeCell ref="K37:L37"/>
    <mergeCell ref="K38:L38"/>
    <mergeCell ref="K39:L39"/>
    <mergeCell ref="A51:B51"/>
    <mergeCell ref="G32:H32"/>
    <mergeCell ref="G33:H33"/>
    <mergeCell ref="G34:H34"/>
    <mergeCell ref="G35:H35"/>
    <mergeCell ref="G36:H36"/>
    <mergeCell ref="G37:H37"/>
    <mergeCell ref="G38:H38"/>
    <mergeCell ref="G39:H39"/>
    <mergeCell ref="I32:J32"/>
    <mergeCell ref="I33:J33"/>
    <mergeCell ref="I34:J34"/>
    <mergeCell ref="I35:J35"/>
    <mergeCell ref="I36:J36"/>
    <mergeCell ref="I37:J37"/>
    <mergeCell ref="I38:J38"/>
    <mergeCell ref="I39:J39"/>
    <mergeCell ref="A31:B31"/>
    <mergeCell ref="A32:B32"/>
    <mergeCell ref="A33:B33"/>
    <mergeCell ref="A34:B34"/>
    <mergeCell ref="A35:B35"/>
    <mergeCell ref="A36:B36"/>
    <mergeCell ref="A37:B37"/>
    <mergeCell ref="A38:B38"/>
    <mergeCell ref="A39:B39"/>
    <mergeCell ref="A77:B77"/>
    <mergeCell ref="G77:L77"/>
    <mergeCell ref="A73:B73"/>
    <mergeCell ref="G73:L73"/>
    <mergeCell ref="A74:B74"/>
    <mergeCell ref="G74:L74"/>
    <mergeCell ref="A75:B75"/>
    <mergeCell ref="G75:L75"/>
    <mergeCell ref="H68:I68"/>
    <mergeCell ref="A69:B69"/>
    <mergeCell ref="G70:L70"/>
    <mergeCell ref="A71:B71"/>
    <mergeCell ref="G71:L71"/>
    <mergeCell ref="A72:B72"/>
    <mergeCell ref="G72:L72"/>
    <mergeCell ref="A76:B76"/>
    <mergeCell ref="G76:L76"/>
    <mergeCell ref="A63:B63"/>
    <mergeCell ref="G63:H63"/>
    <mergeCell ref="I63:J63"/>
    <mergeCell ref="K63:L63"/>
    <mergeCell ref="A65:B65"/>
    <mergeCell ref="G65:H65"/>
    <mergeCell ref="I65:J65"/>
    <mergeCell ref="K65:L65"/>
    <mergeCell ref="A66:B66"/>
    <mergeCell ref="G66:H66"/>
    <mergeCell ref="I66:J66"/>
    <mergeCell ref="K66:L66"/>
    <mergeCell ref="A60:B60"/>
    <mergeCell ref="G60:H60"/>
    <mergeCell ref="I60:J60"/>
    <mergeCell ref="K60:L60"/>
    <mergeCell ref="A61:B61"/>
    <mergeCell ref="G61:H61"/>
    <mergeCell ref="I61:J61"/>
    <mergeCell ref="K61:L61"/>
    <mergeCell ref="A62:B62"/>
    <mergeCell ref="G62:H62"/>
    <mergeCell ref="I62:J62"/>
    <mergeCell ref="K62:L62"/>
    <mergeCell ref="I57:J57"/>
    <mergeCell ref="K57:L57"/>
    <mergeCell ref="A58:B58"/>
    <mergeCell ref="G58:H58"/>
    <mergeCell ref="I58:J58"/>
    <mergeCell ref="K58:L58"/>
    <mergeCell ref="A59:B59"/>
    <mergeCell ref="G59:H59"/>
    <mergeCell ref="I59:J59"/>
    <mergeCell ref="K59:L59"/>
    <mergeCell ref="A49:B49"/>
    <mergeCell ref="C49:C63"/>
    <mergeCell ref="G49:H49"/>
    <mergeCell ref="I49:J49"/>
    <mergeCell ref="K49:L49"/>
    <mergeCell ref="A50:B50"/>
    <mergeCell ref="G50:H50"/>
    <mergeCell ref="I50:J50"/>
    <mergeCell ref="K50:L50"/>
    <mergeCell ref="A53:B53"/>
    <mergeCell ref="G53:H53"/>
    <mergeCell ref="I53:J53"/>
    <mergeCell ref="K53:L53"/>
    <mergeCell ref="A54:B54"/>
    <mergeCell ref="G54:H54"/>
    <mergeCell ref="I54:J54"/>
    <mergeCell ref="K54:L54"/>
    <mergeCell ref="A55:B55"/>
    <mergeCell ref="A56:B56"/>
    <mergeCell ref="G56:H56"/>
    <mergeCell ref="I56:J56"/>
    <mergeCell ref="K56:L56"/>
    <mergeCell ref="A57:B57"/>
    <mergeCell ref="G57:H57"/>
    <mergeCell ref="A46:B46"/>
    <mergeCell ref="G46:H46"/>
    <mergeCell ref="I46:J46"/>
    <mergeCell ref="K46:L46"/>
    <mergeCell ref="A47:B47"/>
    <mergeCell ref="G47:H47"/>
    <mergeCell ref="I47:J47"/>
    <mergeCell ref="K47:L47"/>
    <mergeCell ref="A48:B48"/>
    <mergeCell ref="G48:H48"/>
    <mergeCell ref="I48:J48"/>
    <mergeCell ref="K48:L48"/>
    <mergeCell ref="A43:B43"/>
    <mergeCell ref="G43:H43"/>
    <mergeCell ref="I43:J43"/>
    <mergeCell ref="K43:L43"/>
    <mergeCell ref="A44:B44"/>
    <mergeCell ref="G44:H44"/>
    <mergeCell ref="I44:J44"/>
    <mergeCell ref="K44:L44"/>
    <mergeCell ref="A45:B45"/>
    <mergeCell ref="A40:B40"/>
    <mergeCell ref="A41:B41"/>
    <mergeCell ref="G41:H41"/>
    <mergeCell ref="I41:J41"/>
    <mergeCell ref="K41:L41"/>
    <mergeCell ref="A42:B42"/>
    <mergeCell ref="G42:H42"/>
    <mergeCell ref="I42:J42"/>
    <mergeCell ref="K42:L42"/>
    <mergeCell ref="A28:B28"/>
    <mergeCell ref="G28:H28"/>
    <mergeCell ref="I28:J28"/>
    <mergeCell ref="K28:L28"/>
    <mergeCell ref="A29:B29"/>
    <mergeCell ref="G29:H29"/>
    <mergeCell ref="I29:J29"/>
    <mergeCell ref="K29:L29"/>
    <mergeCell ref="A30:B30"/>
    <mergeCell ref="G30:H30"/>
    <mergeCell ref="I30:J30"/>
    <mergeCell ref="K30:L30"/>
    <mergeCell ref="A25:B25"/>
    <mergeCell ref="G25:H25"/>
    <mergeCell ref="I25:J25"/>
    <mergeCell ref="K25:L25"/>
    <mergeCell ref="A26:B26"/>
    <mergeCell ref="G26:H26"/>
    <mergeCell ref="I26:J26"/>
    <mergeCell ref="K26:L26"/>
    <mergeCell ref="A27:B27"/>
    <mergeCell ref="G27:H27"/>
    <mergeCell ref="I27:J27"/>
    <mergeCell ref="K27:L27"/>
    <mergeCell ref="A22:B22"/>
    <mergeCell ref="A23:B23"/>
    <mergeCell ref="G23:H23"/>
    <mergeCell ref="I23:J23"/>
    <mergeCell ref="K23:L23"/>
    <mergeCell ref="A24:B24"/>
    <mergeCell ref="G24:H24"/>
    <mergeCell ref="I24:J24"/>
    <mergeCell ref="K24:L24"/>
    <mergeCell ref="A1:L3"/>
    <mergeCell ref="N1:T3"/>
    <mergeCell ref="C14:G14"/>
    <mergeCell ref="I14:J14"/>
    <mergeCell ref="G20:H20"/>
    <mergeCell ref="I20:J20"/>
    <mergeCell ref="K20:L20"/>
    <mergeCell ref="A21:B21"/>
    <mergeCell ref="I21:J21"/>
    <mergeCell ref="K21:L21"/>
    <mergeCell ref="B5:L5"/>
    <mergeCell ref="J12:K12"/>
    <mergeCell ref="C7:G7"/>
    <mergeCell ref="C8:G8"/>
    <mergeCell ref="C9:G9"/>
    <mergeCell ref="H7:J7"/>
    <mergeCell ref="H8:J8"/>
    <mergeCell ref="H9:J9"/>
    <mergeCell ref="K7:L7"/>
    <mergeCell ref="K8:L8"/>
    <mergeCell ref="K9:L9"/>
    <mergeCell ref="C12:F12"/>
    <mergeCell ref="C13:F13"/>
  </mergeCells>
  <conditionalFormatting sqref="C65:F65">
    <cfRule type="expression" priority="4" stopIfTrue="1">
      <formula>"If(B13 = ""Off Campus"", 26%)"</formula>
    </cfRule>
  </conditionalFormatting>
  <conditionalFormatting sqref="C23:F39">
    <cfRule type="cellIs" dxfId="0" priority="3" operator="greaterThan">
      <formula>0.2</formula>
    </cfRule>
  </conditionalFormatting>
  <dataValidations count="1">
    <dataValidation allowBlank="1" showInputMessage="1" showErrorMessage="1" errorTitle="Selection Error" error="Entry must be selected from drop-down list." sqref="J12:K12"/>
  </dataValidations>
  <pageMargins left="0.7" right="0.7" top="0.75" bottom="0.75" header="0.3" footer="0.3"/>
  <pageSetup scale="61" orientation="portrait" r:id="rId1"/>
  <ignoredErrors>
    <ignoredError sqref="B12:B13 B15:B17 G12:G13"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L22"/>
  <sheetViews>
    <sheetView topLeftCell="A4" zoomScale="150" zoomScaleNormal="150" zoomScalePageLayoutView="150" workbookViewId="0">
      <selection activeCell="C10" sqref="C10"/>
    </sheetView>
  </sheetViews>
  <sheetFormatPr defaultColWidth="8.7109375" defaultRowHeight="12.75"/>
  <cols>
    <col min="1" max="1" width="17.28515625" style="38" customWidth="1"/>
    <col min="2" max="2" width="22.85546875" style="38" customWidth="1"/>
    <col min="3" max="3" width="1.5703125" style="38" customWidth="1"/>
    <col min="4" max="4" width="21.140625" style="38" customWidth="1"/>
    <col min="5" max="5" width="25.42578125" style="38" customWidth="1"/>
    <col min="6" max="16384" width="8.7109375" style="38"/>
  </cols>
  <sheetData>
    <row r="1" spans="1:12" ht="15.75">
      <c r="A1" s="68" t="s">
        <v>85</v>
      </c>
    </row>
    <row r="2" spans="1:12">
      <c r="H2" s="64"/>
      <c r="I2" s="64"/>
      <c r="J2" s="64"/>
      <c r="K2" s="64"/>
      <c r="L2" s="64"/>
    </row>
    <row r="3" spans="1:12" ht="15.75">
      <c r="A3" s="67" t="s">
        <v>84</v>
      </c>
      <c r="B3" s="66"/>
      <c r="C3" s="66"/>
      <c r="H3" s="64"/>
      <c r="I3" s="64"/>
      <c r="J3" s="64"/>
      <c r="K3" s="64"/>
      <c r="L3" s="64"/>
    </row>
    <row r="4" spans="1:12" ht="130.5" customHeight="1">
      <c r="A4" s="644" t="s">
        <v>99</v>
      </c>
      <c r="B4" s="644"/>
      <c r="C4" s="644"/>
      <c r="D4" s="644"/>
      <c r="E4" s="644"/>
      <c r="H4" s="64"/>
      <c r="I4" s="64"/>
      <c r="J4" s="64"/>
      <c r="K4" s="64"/>
      <c r="L4" s="64"/>
    </row>
    <row r="5" spans="1:12" ht="32.25" customHeight="1">
      <c r="A5" s="71"/>
      <c r="B5" s="71"/>
      <c r="C5" s="71"/>
      <c r="H5" s="64"/>
      <c r="I5" s="64"/>
      <c r="J5" s="64"/>
      <c r="K5" s="64"/>
      <c r="L5" s="64"/>
    </row>
    <row r="6" spans="1:12" ht="21" customHeight="1">
      <c r="A6" s="645" t="s">
        <v>88</v>
      </c>
      <c r="B6" s="646"/>
      <c r="C6" s="646"/>
      <c r="D6" s="646"/>
      <c r="E6" s="647"/>
    </row>
    <row r="7" spans="1:12" ht="4.5" customHeight="1">
      <c r="A7" s="73"/>
      <c r="B7" s="63"/>
      <c r="C7" s="63"/>
      <c r="D7" s="63"/>
      <c r="E7" s="74"/>
    </row>
    <row r="8" spans="1:12" ht="30" customHeight="1">
      <c r="A8" s="669" t="s">
        <v>87</v>
      </c>
      <c r="B8" s="670"/>
      <c r="C8" s="63"/>
      <c r="D8" s="671" t="s">
        <v>86</v>
      </c>
      <c r="E8" s="672"/>
    </row>
    <row r="9" spans="1:12" ht="30">
      <c r="A9" s="227" t="s">
        <v>100</v>
      </c>
      <c r="B9" s="228" t="s">
        <v>81</v>
      </c>
      <c r="C9" s="63"/>
      <c r="D9" s="229" t="s">
        <v>100</v>
      </c>
      <c r="E9" s="230" t="s">
        <v>81</v>
      </c>
      <c r="K9" s="70"/>
    </row>
    <row r="10" spans="1:12" ht="53.25" customHeight="1">
      <c r="A10" s="107"/>
      <c r="B10" s="72">
        <f>IF(A10&gt;9,"Total person-months of effort cannot exceed 9 months",A10/9)</f>
        <v>0</v>
      </c>
      <c r="C10" s="75"/>
      <c r="D10" s="107"/>
      <c r="E10" s="72">
        <f>IF(D10&gt;3,"Total person-months of effort cannot exceed 3 months",D10/3)</f>
        <v>0</v>
      </c>
    </row>
    <row r="11" spans="1:12" ht="27.75" customHeight="1">
      <c r="A11" s="657" t="s">
        <v>97</v>
      </c>
      <c r="B11" s="658"/>
      <c r="C11" s="658"/>
      <c r="D11" s="658"/>
      <c r="E11" s="659"/>
    </row>
    <row r="12" spans="1:12" ht="84" customHeight="1">
      <c r="A12" s="663" t="s">
        <v>98</v>
      </c>
      <c r="B12" s="664"/>
      <c r="C12" s="664"/>
      <c r="D12" s="664"/>
      <c r="E12" s="665"/>
    </row>
    <row r="13" spans="1:12" ht="89.25" customHeight="1">
      <c r="A13" s="648" t="s">
        <v>103</v>
      </c>
      <c r="B13" s="649"/>
      <c r="C13" s="649"/>
      <c r="D13" s="649"/>
      <c r="E13" s="650"/>
    </row>
    <row r="16" spans="1:12" ht="24" customHeight="1">
      <c r="A16" s="666" t="s">
        <v>83</v>
      </c>
      <c r="B16" s="667"/>
      <c r="C16" s="667"/>
      <c r="D16" s="667"/>
      <c r="E16" s="668"/>
    </row>
    <row r="17" spans="1:11" ht="4.5" customHeight="1">
      <c r="A17" s="76"/>
      <c r="B17" s="64"/>
      <c r="C17" s="64"/>
      <c r="D17" s="64"/>
      <c r="E17" s="77"/>
    </row>
    <row r="18" spans="1:11" ht="39" customHeight="1">
      <c r="A18" s="660" t="s">
        <v>82</v>
      </c>
      <c r="B18" s="661"/>
      <c r="C18" s="661"/>
      <c r="D18" s="661"/>
      <c r="E18" s="662"/>
    </row>
    <row r="19" spans="1:11" ht="25.5" customHeight="1">
      <c r="A19" s="656" t="s">
        <v>101</v>
      </c>
      <c r="B19" s="656"/>
      <c r="C19" s="656" t="s">
        <v>81</v>
      </c>
      <c r="D19" s="656"/>
      <c r="E19" s="656"/>
    </row>
    <row r="20" spans="1:11" ht="42.75" customHeight="1">
      <c r="A20" s="654"/>
      <c r="B20" s="655"/>
      <c r="C20" s="651">
        <f>IF(A20&gt;12,"Total person-months of effort cannot exceed twelve months",A20/12)</f>
        <v>0</v>
      </c>
      <c r="D20" s="652"/>
      <c r="E20" s="653"/>
      <c r="K20" s="70"/>
    </row>
    <row r="21" spans="1:11" ht="28.5" customHeight="1">
      <c r="A21" s="657" t="s">
        <v>97</v>
      </c>
      <c r="B21" s="658"/>
      <c r="C21" s="658"/>
      <c r="D21" s="658"/>
      <c r="E21" s="659"/>
    </row>
    <row r="22" spans="1:11" ht="117" customHeight="1">
      <c r="A22" s="648" t="s">
        <v>102</v>
      </c>
      <c r="B22" s="649"/>
      <c r="C22" s="649"/>
      <c r="D22" s="649"/>
      <c r="E22" s="650"/>
      <c r="F22" s="65"/>
    </row>
  </sheetData>
  <sheetProtection algorithmName="SHA-512" hashValue="fe6Iv42FDjuzZfNEn9xU9RDWClaHzHr5RONvIcdW/bmQi9uCbOghyOWTrYtHOB1ZmP2YGdqZzp5NW/XONhxPMQ==" saltValue="Tt7Zg1a9QbJqloZGFGP8Og==" spinCount="100000" sheet="1" objects="1" scenarios="1" selectLockedCells="1"/>
  <mergeCells count="15">
    <mergeCell ref="A4:E4"/>
    <mergeCell ref="A6:E6"/>
    <mergeCell ref="A22:E22"/>
    <mergeCell ref="C20:E20"/>
    <mergeCell ref="A20:B20"/>
    <mergeCell ref="A19:B19"/>
    <mergeCell ref="C19:E19"/>
    <mergeCell ref="A21:E21"/>
    <mergeCell ref="A18:E18"/>
    <mergeCell ref="A12:E12"/>
    <mergeCell ref="A13:E13"/>
    <mergeCell ref="A16:E16"/>
    <mergeCell ref="A8:B8"/>
    <mergeCell ref="A11:E11"/>
    <mergeCell ref="D8:E8"/>
  </mergeCells>
  <pageMargins left="0.7" right="0.7" top="0.75" bottom="0.75" header="0.3" footer="0.3"/>
  <pageSetup scale="6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autoPageBreaks="0"/>
  </sheetPr>
  <dimension ref="A1:X79"/>
  <sheetViews>
    <sheetView workbookViewId="0">
      <selection activeCell="I61" sqref="I61"/>
    </sheetView>
  </sheetViews>
  <sheetFormatPr defaultColWidth="8.7109375" defaultRowHeight="12.75"/>
  <cols>
    <col min="1" max="1" width="26.140625" style="145" customWidth="1"/>
    <col min="2" max="2" width="12.28515625" style="145" customWidth="1"/>
    <col min="3" max="3" width="10.42578125" style="145" bestFit="1" customWidth="1"/>
    <col min="4" max="4" width="27.7109375" style="145" customWidth="1"/>
    <col min="5" max="5" width="8.42578125" style="145" customWidth="1"/>
    <col min="6" max="7" width="8" style="145" customWidth="1"/>
    <col min="8" max="8" width="9.140625" style="145" customWidth="1"/>
    <col min="9" max="9" width="10.28515625" style="145" customWidth="1"/>
    <col min="10" max="10" width="6.85546875" style="145" customWidth="1"/>
    <col min="11" max="11" width="8.7109375" style="145"/>
    <col min="12" max="15" width="9.140625" style="145" bestFit="1" customWidth="1"/>
    <col min="16" max="19" width="8.7109375" style="145"/>
    <col min="20" max="20" width="10.140625" style="145" bestFit="1" customWidth="1"/>
    <col min="21" max="16384" width="8.7109375" style="145"/>
  </cols>
  <sheetData>
    <row r="1" spans="1:24" ht="15.75">
      <c r="A1" s="231" t="s">
        <v>132</v>
      </c>
    </row>
    <row r="2" spans="1:24" ht="15">
      <c r="A2" s="232"/>
    </row>
    <row r="3" spans="1:24" ht="15.75">
      <c r="A3" s="233" t="s">
        <v>84</v>
      </c>
    </row>
    <row r="4" spans="1:24" ht="15">
      <c r="A4" s="234" t="s">
        <v>144</v>
      </c>
      <c r="B4" s="235"/>
      <c r="C4" s="235"/>
      <c r="D4" s="235"/>
      <c r="E4" s="235"/>
      <c r="F4" s="235"/>
      <c r="G4" s="235"/>
      <c r="H4" s="235"/>
      <c r="I4" s="235"/>
    </row>
    <row r="5" spans="1:24" ht="108" customHeight="1">
      <c r="A5" s="675" t="s">
        <v>145</v>
      </c>
      <c r="B5" s="675"/>
      <c r="C5" s="675"/>
      <c r="D5" s="675"/>
      <c r="E5" s="675"/>
      <c r="F5" s="675"/>
      <c r="G5" s="675"/>
      <c r="H5" s="675"/>
      <c r="I5" s="675"/>
      <c r="L5" s="238"/>
      <c r="M5" s="238"/>
      <c r="N5" s="238"/>
      <c r="O5" s="238"/>
      <c r="P5" s="238"/>
      <c r="Q5" s="238"/>
      <c r="R5" s="238"/>
      <c r="S5" s="238"/>
      <c r="T5" s="238"/>
      <c r="U5" s="238"/>
      <c r="V5" s="238"/>
    </row>
    <row r="6" spans="1:24" ht="15">
      <c r="A6" s="232"/>
      <c r="L6" s="238"/>
      <c r="M6" s="238"/>
      <c r="N6" s="238"/>
      <c r="O6" s="238"/>
      <c r="P6" s="238"/>
      <c r="Q6" s="238"/>
      <c r="R6" s="238"/>
      <c r="S6" s="238"/>
      <c r="T6" s="238"/>
      <c r="U6" s="238"/>
      <c r="V6" s="238"/>
    </row>
    <row r="7" spans="1:24">
      <c r="K7" s="236"/>
      <c r="L7" s="236"/>
      <c r="M7" s="236"/>
      <c r="N7" s="236"/>
      <c r="O7" s="236"/>
      <c r="P7" s="236"/>
      <c r="Q7" s="237"/>
      <c r="R7" s="238"/>
      <c r="S7" s="238"/>
      <c r="T7" s="238"/>
      <c r="U7" s="238"/>
      <c r="V7" s="238"/>
    </row>
    <row r="8" spans="1:24" ht="13.5" thickBot="1">
      <c r="K8" s="236"/>
      <c r="L8" s="236"/>
      <c r="M8" s="236"/>
      <c r="N8" s="236"/>
      <c r="O8" s="236"/>
      <c r="P8" s="236"/>
      <c r="Q8" s="237"/>
      <c r="R8" s="238"/>
      <c r="S8" s="238"/>
      <c r="T8" s="238"/>
      <c r="U8" s="238"/>
      <c r="V8" s="238"/>
      <c r="W8" s="238"/>
      <c r="X8" s="238"/>
    </row>
    <row r="9" spans="1:24" ht="30.75" customHeight="1">
      <c r="A9" s="272" t="s">
        <v>138</v>
      </c>
      <c r="B9" s="279">
        <f>Year1!C7</f>
        <v>0</v>
      </c>
      <c r="C9" s="273"/>
      <c r="D9" s="273"/>
      <c r="E9" s="676" t="s">
        <v>137</v>
      </c>
      <c r="F9" s="676"/>
      <c r="G9" s="676"/>
      <c r="H9" s="676"/>
      <c r="I9" s="677"/>
      <c r="J9" s="284"/>
      <c r="K9" s="236"/>
      <c r="L9" s="678" t="s">
        <v>127</v>
      </c>
      <c r="M9" s="678"/>
      <c r="N9" s="678"/>
      <c r="O9" s="678"/>
      <c r="P9" s="678"/>
      <c r="Q9" s="237"/>
      <c r="R9" s="238"/>
      <c r="S9" s="238"/>
      <c r="T9" s="238"/>
      <c r="U9" s="238"/>
      <c r="V9" s="238"/>
      <c r="W9" s="238"/>
      <c r="X9" s="238"/>
    </row>
    <row r="10" spans="1:24" ht="30" customHeight="1">
      <c r="A10" s="254" t="s">
        <v>136</v>
      </c>
      <c r="B10" s="251"/>
      <c r="C10" s="253"/>
      <c r="D10" s="255" t="s">
        <v>131</v>
      </c>
      <c r="E10" s="239" t="s">
        <v>110</v>
      </c>
      <c r="F10" s="239" t="s">
        <v>111</v>
      </c>
      <c r="G10" s="239" t="s">
        <v>112</v>
      </c>
      <c r="H10" s="239" t="s">
        <v>113</v>
      </c>
      <c r="I10" s="256" t="s">
        <v>114</v>
      </c>
      <c r="J10" s="284"/>
      <c r="K10" s="236"/>
      <c r="L10" s="283" t="s">
        <v>122</v>
      </c>
      <c r="M10" s="283" t="s">
        <v>125</v>
      </c>
      <c r="N10" s="283" t="s">
        <v>123</v>
      </c>
      <c r="O10" s="283" t="s">
        <v>124</v>
      </c>
      <c r="P10" s="283" t="s">
        <v>126</v>
      </c>
      <c r="Q10" s="237"/>
      <c r="R10" s="238"/>
      <c r="S10" s="238"/>
      <c r="T10" s="238"/>
      <c r="U10" s="238"/>
      <c r="V10" s="238"/>
      <c r="W10" s="238"/>
      <c r="X10" s="238"/>
    </row>
    <row r="11" spans="1:24" ht="18.75" customHeight="1">
      <c r="A11" s="257" t="s">
        <v>134</v>
      </c>
      <c r="B11" s="252">
        <v>2018</v>
      </c>
      <c r="C11" s="253"/>
      <c r="D11" s="240" t="s">
        <v>146</v>
      </c>
      <c r="E11" s="250"/>
      <c r="F11" s="250"/>
      <c r="G11" s="250"/>
      <c r="H11" s="250"/>
      <c r="I11" s="258"/>
      <c r="J11" s="286"/>
      <c r="K11" s="236"/>
      <c r="L11" s="242">
        <f>IF(E14="No",$B$10,($B$10*E13)+$B$10)</f>
        <v>0</v>
      </c>
      <c r="M11" s="242">
        <f>IF(F14="No",L11*B13+L11,(F13+L11))*B13+(L11*F13+L11)</f>
        <v>0</v>
      </c>
      <c r="N11" s="242">
        <f>IF(AND(E14="No",F14="No",G14="No"),L11*POWER(1+(B13),2),(G13+M11)*B13+(M11*G13+M11))</f>
        <v>0</v>
      </c>
      <c r="O11" s="242">
        <f>IF(AND(E14="No",F14="No",G14="No",H14="No"),L11*POWER(1+(B13),3),(H13+N11))*B13+(N11*H13+N11)</f>
        <v>0</v>
      </c>
      <c r="P11" s="242">
        <f>IF(AND(E14="No",F14="No",G14="No",H14="No",I14="No"),L11*POWER(1+(B13),4),(I13+O11))*B13+(O11*I13+O11)</f>
        <v>0</v>
      </c>
      <c r="Q11" s="237"/>
      <c r="R11" s="238"/>
      <c r="S11" s="238"/>
      <c r="T11" s="289"/>
      <c r="U11" s="238"/>
      <c r="V11" s="238"/>
      <c r="W11" s="238"/>
      <c r="X11" s="238"/>
    </row>
    <row r="12" spans="1:24" ht="18.75" customHeight="1">
      <c r="A12" s="257" t="s">
        <v>135</v>
      </c>
      <c r="B12" s="252">
        <v>2019</v>
      </c>
      <c r="C12" s="259"/>
      <c r="D12" s="240" t="s">
        <v>129</v>
      </c>
      <c r="E12" s="250"/>
      <c r="F12" s="250"/>
      <c r="G12" s="250"/>
      <c r="H12" s="250"/>
      <c r="I12" s="258"/>
      <c r="J12" s="238"/>
      <c r="K12" s="236"/>
      <c r="L12" s="244" t="str">
        <f>IF(E14="No","","New Salary")</f>
        <v/>
      </c>
      <c r="M12" s="244" t="str">
        <f t="shared" ref="M12:P12" si="0">IF(F14="No","","New Salary")</f>
        <v/>
      </c>
      <c r="N12" s="244" t="str">
        <f t="shared" si="0"/>
        <v/>
      </c>
      <c r="O12" s="244" t="str">
        <f t="shared" si="0"/>
        <v/>
      </c>
      <c r="P12" s="244" t="str">
        <f t="shared" si="0"/>
        <v/>
      </c>
      <c r="Q12" s="237"/>
      <c r="R12" s="238"/>
      <c r="S12" s="238"/>
      <c r="T12" s="238"/>
      <c r="U12" s="238"/>
      <c r="V12" s="238"/>
      <c r="W12" s="238"/>
      <c r="X12" s="238"/>
    </row>
    <row r="13" spans="1:24" ht="18.75" customHeight="1">
      <c r="A13" s="260" t="s">
        <v>120</v>
      </c>
      <c r="B13" s="245">
        <v>0.03</v>
      </c>
      <c r="C13" s="259"/>
      <c r="D13" s="246" t="s">
        <v>130</v>
      </c>
      <c r="E13" s="241">
        <f>SUM(E11:E12)</f>
        <v>0</v>
      </c>
      <c r="F13" s="241">
        <f>SUM(F11:F12)</f>
        <v>0</v>
      </c>
      <c r="G13" s="241">
        <f>SUM(G11:G12)</f>
        <v>0</v>
      </c>
      <c r="H13" s="241">
        <f>SUM(H11:H12)</f>
        <v>0</v>
      </c>
      <c r="I13" s="261">
        <f>SUM(I11:I12)</f>
        <v>0</v>
      </c>
      <c r="J13" s="238"/>
      <c r="K13" s="236"/>
      <c r="L13" s="236"/>
      <c r="M13" s="236"/>
      <c r="N13" s="236"/>
      <c r="O13" s="236"/>
      <c r="P13" s="236"/>
      <c r="Q13" s="237"/>
      <c r="R13" s="238"/>
      <c r="S13" s="238"/>
      <c r="T13" s="238"/>
      <c r="U13" s="238"/>
      <c r="V13" s="238"/>
      <c r="W13" s="238"/>
      <c r="X13" s="238"/>
    </row>
    <row r="14" spans="1:24" ht="18.75" customHeight="1">
      <c r="A14" s="262"/>
      <c r="B14" s="263"/>
      <c r="C14" s="253"/>
      <c r="D14" s="253"/>
      <c r="E14" s="274" t="str">
        <f>IF(AND(E11="",E12=""),"No","Yes")</f>
        <v>No</v>
      </c>
      <c r="F14" s="274" t="str">
        <f>IF(AND(F11="",F12=""),"No","Yes")</f>
        <v>No</v>
      </c>
      <c r="G14" s="274" t="str">
        <f>IF(AND(G11="",G12=""),"No","Yes")</f>
        <v>No</v>
      </c>
      <c r="H14" s="274" t="str">
        <f>IF(AND(H11="",H12=""),"No","Yes")</f>
        <v>No</v>
      </c>
      <c r="I14" s="275" t="str">
        <f>IF(AND(I11="",I12=""),"No","Yes")</f>
        <v>No</v>
      </c>
      <c r="J14" s="238"/>
      <c r="K14" s="277"/>
      <c r="L14" s="276"/>
      <c r="M14" s="277"/>
      <c r="N14" s="277"/>
      <c r="O14" s="277"/>
      <c r="P14" s="277"/>
      <c r="Q14" s="238"/>
      <c r="R14" s="238"/>
      <c r="S14" s="238"/>
      <c r="T14" s="238"/>
      <c r="U14" s="238"/>
      <c r="V14" s="238"/>
      <c r="W14" s="238"/>
      <c r="X14" s="238"/>
    </row>
    <row r="15" spans="1:24" ht="23.25" customHeight="1">
      <c r="A15" s="264"/>
      <c r="B15" s="253"/>
      <c r="C15" s="253"/>
      <c r="D15" s="253"/>
      <c r="E15" s="253"/>
      <c r="F15" s="253"/>
      <c r="G15" s="253"/>
      <c r="H15" s="253"/>
      <c r="I15" s="265"/>
      <c r="J15" s="238"/>
      <c r="K15" s="277"/>
      <c r="L15" s="277"/>
      <c r="M15" s="277"/>
      <c r="N15" s="277"/>
      <c r="O15" s="277"/>
      <c r="P15" s="277"/>
      <c r="Q15" s="238"/>
      <c r="R15" s="238"/>
      <c r="S15" s="238"/>
      <c r="T15" s="238"/>
      <c r="U15" s="238"/>
      <c r="V15" s="238"/>
      <c r="W15" s="238"/>
      <c r="X15" s="238"/>
    </row>
    <row r="16" spans="1:24" ht="30" customHeight="1">
      <c r="A16" s="673" t="s">
        <v>133</v>
      </c>
      <c r="B16" s="674"/>
      <c r="C16" s="253"/>
      <c r="D16" s="253"/>
      <c r="E16" s="253"/>
      <c r="F16" s="253"/>
      <c r="G16" s="253"/>
      <c r="H16" s="253"/>
      <c r="I16" s="265"/>
      <c r="J16" s="238"/>
      <c r="K16" s="277"/>
      <c r="L16" s="277"/>
      <c r="M16" s="277"/>
      <c r="N16" s="277"/>
      <c r="O16" s="277"/>
      <c r="P16" s="277"/>
      <c r="Q16" s="238"/>
      <c r="R16" s="238"/>
      <c r="S16" s="238"/>
      <c r="T16" s="238"/>
      <c r="U16" s="238"/>
      <c r="V16" s="238"/>
      <c r="W16" s="238"/>
      <c r="X16" s="238"/>
    </row>
    <row r="17" spans="1:24" ht="20.25" customHeight="1">
      <c r="A17" s="266" t="s">
        <v>115</v>
      </c>
      <c r="B17" s="247">
        <f>L11</f>
        <v>0</v>
      </c>
      <c r="C17" s="253"/>
      <c r="D17" s="253"/>
      <c r="E17" s="253"/>
      <c r="F17" s="253"/>
      <c r="G17" s="253"/>
      <c r="H17" s="253"/>
      <c r="I17" s="265"/>
      <c r="J17" s="238"/>
      <c r="K17" s="277"/>
      <c r="L17" s="277"/>
      <c r="M17" s="277"/>
      <c r="N17" s="277"/>
      <c r="O17" s="277"/>
      <c r="P17" s="277"/>
      <c r="Q17" s="238"/>
      <c r="R17" s="238"/>
      <c r="S17" s="238"/>
      <c r="T17" s="238"/>
      <c r="U17" s="238"/>
      <c r="V17" s="238"/>
      <c r="W17" s="238"/>
      <c r="X17" s="238"/>
    </row>
    <row r="18" spans="1:24" ht="18.75" customHeight="1">
      <c r="A18" s="266" t="s">
        <v>116</v>
      </c>
      <c r="B18" s="247">
        <f>IF(M12="New Salary",M11,L11*B13+L11)</f>
        <v>0</v>
      </c>
      <c r="C18" s="253"/>
      <c r="D18" s="253"/>
      <c r="E18" s="253"/>
      <c r="F18" s="253"/>
      <c r="G18" s="253"/>
      <c r="H18" s="253"/>
      <c r="I18" s="265"/>
      <c r="J18" s="238"/>
      <c r="K18" s="277"/>
      <c r="L18" s="277"/>
      <c r="M18" s="277"/>
      <c r="N18" s="277"/>
      <c r="O18" s="277"/>
      <c r="P18" s="277"/>
      <c r="Q18" s="238"/>
      <c r="R18" s="238"/>
      <c r="S18" s="238"/>
      <c r="T18" s="238"/>
      <c r="U18" s="238"/>
      <c r="V18" s="238"/>
      <c r="W18" s="238"/>
      <c r="X18" s="238"/>
    </row>
    <row r="19" spans="1:24" ht="18.75" customHeight="1">
      <c r="A19" s="266" t="s">
        <v>117</v>
      </c>
      <c r="B19" s="247">
        <f>IF(N12="New Salary",N11,B18*B13+B18)</f>
        <v>0</v>
      </c>
      <c r="C19" s="259"/>
      <c r="D19" s="278" t="s">
        <v>121</v>
      </c>
      <c r="E19" s="278"/>
      <c r="F19" s="278"/>
      <c r="G19" s="278"/>
      <c r="H19" s="253"/>
      <c r="I19" s="265"/>
      <c r="J19" s="238"/>
      <c r="K19" s="277"/>
      <c r="L19" s="277"/>
      <c r="M19" s="277"/>
      <c r="N19" s="277"/>
      <c r="O19" s="277"/>
      <c r="P19" s="277"/>
      <c r="Q19" s="238"/>
      <c r="R19" s="238"/>
      <c r="S19" s="238"/>
      <c r="T19" s="238"/>
      <c r="U19" s="238"/>
      <c r="V19" s="238"/>
      <c r="W19" s="238"/>
      <c r="X19" s="238"/>
    </row>
    <row r="20" spans="1:24" ht="18.75" customHeight="1">
      <c r="A20" s="266" t="s">
        <v>118</v>
      </c>
      <c r="B20" s="247">
        <f>IF(O12="New Salary",O11,B19*B13+B19)</f>
        <v>0</v>
      </c>
      <c r="C20" s="259"/>
      <c r="D20" s="274">
        <f>B12-B11</f>
        <v>1</v>
      </c>
      <c r="E20" s="278"/>
      <c r="F20" s="278"/>
      <c r="G20" s="278"/>
      <c r="H20" s="253"/>
      <c r="I20" s="265"/>
      <c r="J20" s="238"/>
      <c r="K20" s="277"/>
      <c r="L20" s="277"/>
      <c r="M20" s="277"/>
      <c r="N20" s="277"/>
      <c r="O20" s="277"/>
      <c r="P20" s="277"/>
      <c r="Q20" s="238"/>
      <c r="R20" s="238"/>
      <c r="S20" s="238"/>
      <c r="T20" s="238"/>
      <c r="U20" s="238"/>
      <c r="V20" s="238"/>
      <c r="W20" s="238"/>
      <c r="X20" s="238"/>
    </row>
    <row r="21" spans="1:24" ht="18.75" customHeight="1" thickBot="1">
      <c r="A21" s="267" t="s">
        <v>119</v>
      </c>
      <c r="B21" s="268">
        <f>IF(P12="New Salary",P11,B20*B13+B20)</f>
        <v>0</v>
      </c>
      <c r="C21" s="269"/>
      <c r="D21" s="270"/>
      <c r="E21" s="270"/>
      <c r="F21" s="270"/>
      <c r="G21" s="270"/>
      <c r="H21" s="270"/>
      <c r="I21" s="271"/>
      <c r="J21" s="238"/>
      <c r="K21" s="277"/>
      <c r="L21" s="277"/>
      <c r="M21" s="277"/>
      <c r="N21" s="277"/>
      <c r="O21" s="277"/>
      <c r="P21" s="277"/>
      <c r="Q21" s="238"/>
      <c r="R21" s="238"/>
      <c r="S21" s="238"/>
      <c r="T21" s="238"/>
      <c r="U21" s="238"/>
      <c r="V21" s="238"/>
      <c r="W21" s="238"/>
      <c r="X21" s="238"/>
    </row>
    <row r="22" spans="1:24" ht="18.75" customHeight="1">
      <c r="C22" s="243"/>
      <c r="D22" s="232"/>
      <c r="E22" s="232"/>
      <c r="F22" s="232"/>
      <c r="G22" s="232"/>
      <c r="H22" s="232"/>
      <c r="I22" s="232"/>
      <c r="J22" s="238"/>
      <c r="K22" s="277"/>
      <c r="L22" s="277"/>
      <c r="M22" s="277"/>
      <c r="N22" s="277"/>
      <c r="O22" s="277"/>
      <c r="P22" s="277"/>
      <c r="Q22" s="238"/>
      <c r="R22" s="238"/>
      <c r="S22" s="238"/>
      <c r="T22" s="238"/>
      <c r="U22" s="238"/>
      <c r="V22" s="238"/>
      <c r="W22" s="238"/>
      <c r="X22" s="238"/>
    </row>
    <row r="23" spans="1:24" ht="18.75" customHeight="1">
      <c r="C23" s="243"/>
      <c r="D23" s="232"/>
      <c r="E23" s="232"/>
      <c r="F23" s="232"/>
      <c r="G23" s="232"/>
      <c r="H23" s="232"/>
      <c r="I23" s="232"/>
      <c r="J23" s="238"/>
      <c r="K23" s="277"/>
      <c r="L23" s="277"/>
      <c r="M23" s="277"/>
      <c r="N23" s="277"/>
      <c r="O23" s="277"/>
      <c r="P23" s="277"/>
      <c r="Q23" s="238"/>
      <c r="R23" s="238"/>
      <c r="S23" s="238"/>
      <c r="T23" s="238"/>
      <c r="U23" s="238"/>
      <c r="V23" s="238"/>
      <c r="W23" s="238"/>
      <c r="X23" s="238"/>
    </row>
    <row r="24" spans="1:24" ht="18.75" customHeight="1" thickBot="1">
      <c r="J24" s="238"/>
      <c r="K24" s="236"/>
      <c r="L24" s="236"/>
      <c r="M24" s="236"/>
      <c r="N24" s="236"/>
      <c r="O24" s="236"/>
      <c r="P24" s="236"/>
      <c r="Q24" s="238"/>
      <c r="R24" s="238"/>
      <c r="S24" s="238"/>
      <c r="T24" s="238"/>
      <c r="U24" s="238"/>
      <c r="V24" s="238"/>
      <c r="W24" s="238"/>
      <c r="X24" s="238"/>
    </row>
    <row r="25" spans="1:24" ht="29.25" customHeight="1">
      <c r="A25" s="272" t="s">
        <v>140</v>
      </c>
      <c r="B25" s="279">
        <f>Year1!C8</f>
        <v>0</v>
      </c>
      <c r="C25" s="273"/>
      <c r="D25" s="273"/>
      <c r="E25" s="676" t="s">
        <v>137</v>
      </c>
      <c r="F25" s="676"/>
      <c r="G25" s="676"/>
      <c r="H25" s="676"/>
      <c r="I25" s="677"/>
      <c r="J25" s="284"/>
      <c r="K25" s="236"/>
      <c r="L25" s="678" t="s">
        <v>127</v>
      </c>
      <c r="M25" s="678"/>
      <c r="N25" s="678"/>
      <c r="O25" s="678"/>
      <c r="P25" s="678"/>
      <c r="Q25" s="238"/>
      <c r="R25" s="238"/>
      <c r="S25" s="238"/>
      <c r="T25" s="238"/>
      <c r="U25" s="238"/>
      <c r="V25" s="238"/>
      <c r="W25" s="238"/>
      <c r="X25" s="238"/>
    </row>
    <row r="26" spans="1:24" ht="35.25" customHeight="1">
      <c r="A26" s="254" t="s">
        <v>136</v>
      </c>
      <c r="B26" s="251"/>
      <c r="C26" s="253"/>
      <c r="D26" s="255" t="s">
        <v>131</v>
      </c>
      <c r="E26" s="239" t="s">
        <v>110</v>
      </c>
      <c r="F26" s="239" t="s">
        <v>111</v>
      </c>
      <c r="G26" s="239" t="s">
        <v>112</v>
      </c>
      <c r="H26" s="239" t="s">
        <v>113</v>
      </c>
      <c r="I26" s="256" t="s">
        <v>114</v>
      </c>
      <c r="J26" s="284"/>
      <c r="K26" s="236"/>
      <c r="L26" s="283" t="s">
        <v>122</v>
      </c>
      <c r="M26" s="283" t="s">
        <v>125</v>
      </c>
      <c r="N26" s="283" t="s">
        <v>123</v>
      </c>
      <c r="O26" s="283" t="s">
        <v>124</v>
      </c>
      <c r="P26" s="283" t="s">
        <v>126</v>
      </c>
      <c r="Q26" s="238"/>
      <c r="R26" s="238"/>
      <c r="S26" s="238"/>
      <c r="T26" s="238"/>
      <c r="U26" s="238"/>
      <c r="V26" s="238"/>
      <c r="W26" s="238"/>
      <c r="X26" s="238"/>
    </row>
    <row r="27" spans="1:24" ht="18.75" customHeight="1">
      <c r="A27" s="257" t="s">
        <v>134</v>
      </c>
      <c r="B27" s="252"/>
      <c r="C27" s="253"/>
      <c r="D27" s="240" t="s">
        <v>146</v>
      </c>
      <c r="E27" s="250"/>
      <c r="F27" s="250"/>
      <c r="G27" s="250"/>
      <c r="H27" s="250"/>
      <c r="I27" s="258"/>
      <c r="J27" s="286"/>
      <c r="K27" s="236"/>
      <c r="L27" s="242">
        <f>IF(E30="No",$B$26,($B$26*E29)+$B$26)</f>
        <v>0</v>
      </c>
      <c r="M27" s="242">
        <f>IF(F30="No",L27*B29+L27,(L27*F29+L27))*B29+(L27*F29+L27)</f>
        <v>0</v>
      </c>
      <c r="N27" s="242">
        <f>IF(AND(E30="No",F30="No",G30="No"),L27*POWER(1+(B29),2),(M27*G29+M27))*B29+(M27*G29+M27)</f>
        <v>0</v>
      </c>
      <c r="O27" s="242">
        <f>IF(AND(E30="No",F30="No",G30="No",H30="No"),L27*POWER(1+(B29),3),(N27*H29+N27))*B29+(N27*H29+N27)</f>
        <v>0</v>
      </c>
      <c r="P27" s="242">
        <f>IF(AND(E30="No",F30="No",G30="No",H30="No",I30="No"),L27*POWER(1+(B29),4),(O27*I29+O27))*B29+(O27*I29+O27)</f>
        <v>0</v>
      </c>
      <c r="Q27" s="238"/>
      <c r="R27" s="238"/>
      <c r="S27" s="238"/>
      <c r="T27" s="238"/>
      <c r="U27" s="238"/>
      <c r="V27" s="238"/>
      <c r="W27" s="238"/>
      <c r="X27" s="238"/>
    </row>
    <row r="28" spans="1:24" ht="18.75" customHeight="1">
      <c r="A28" s="257" t="s">
        <v>135</v>
      </c>
      <c r="B28" s="252"/>
      <c r="C28" s="259"/>
      <c r="D28" s="240" t="s">
        <v>129</v>
      </c>
      <c r="E28" s="250"/>
      <c r="F28" s="250"/>
      <c r="G28" s="250"/>
      <c r="H28" s="250"/>
      <c r="I28" s="258"/>
      <c r="J28" s="238"/>
      <c r="K28" s="236"/>
      <c r="L28" s="244" t="str">
        <f>IF(E30="No","","New Salary")</f>
        <v/>
      </c>
      <c r="M28" s="244" t="str">
        <f t="shared" ref="M28" si="1">IF(F30="No","","New Salary")</f>
        <v/>
      </c>
      <c r="N28" s="244" t="str">
        <f t="shared" ref="N28" si="2">IF(G30="No","","New Salary")</f>
        <v/>
      </c>
      <c r="O28" s="244" t="str">
        <f t="shared" ref="O28" si="3">IF(H30="No","","New Salary")</f>
        <v/>
      </c>
      <c r="P28" s="244" t="str">
        <f t="shared" ref="P28" si="4">IF(I30="No","","New Salary")</f>
        <v/>
      </c>
      <c r="Q28" s="238"/>
      <c r="R28" s="238"/>
      <c r="S28" s="238"/>
      <c r="T28" s="238"/>
      <c r="U28" s="238"/>
      <c r="V28" s="238"/>
      <c r="W28" s="238"/>
      <c r="X28" s="238"/>
    </row>
    <row r="29" spans="1:24" ht="18.75" customHeight="1">
      <c r="A29" s="260" t="s">
        <v>120</v>
      </c>
      <c r="B29" s="245">
        <v>0.03</v>
      </c>
      <c r="C29" s="259"/>
      <c r="D29" s="246" t="s">
        <v>130</v>
      </c>
      <c r="E29" s="241">
        <f>SUM(E27:E28)</f>
        <v>0</v>
      </c>
      <c r="F29" s="241">
        <f>SUM(F27:F28)</f>
        <v>0</v>
      </c>
      <c r="G29" s="241">
        <f>SUM(G27:G28)</f>
        <v>0</v>
      </c>
      <c r="H29" s="241">
        <f>SUM(H27:H28)</f>
        <v>0</v>
      </c>
      <c r="I29" s="261">
        <f>SUM(I27:I28)</f>
        <v>0</v>
      </c>
      <c r="J29" s="238"/>
      <c r="K29" s="236"/>
      <c r="L29" s="236"/>
      <c r="M29" s="236"/>
      <c r="N29" s="236"/>
      <c r="O29" s="236"/>
      <c r="P29" s="236"/>
      <c r="Q29" s="238"/>
      <c r="R29" s="238"/>
      <c r="S29" s="238"/>
      <c r="T29" s="238"/>
      <c r="U29" s="238"/>
      <c r="V29" s="238"/>
      <c r="W29" s="238"/>
      <c r="X29" s="238"/>
    </row>
    <row r="30" spans="1:24" ht="18.75" customHeight="1">
      <c r="A30" s="262"/>
      <c r="B30" s="263"/>
      <c r="C30" s="253"/>
      <c r="D30" s="253"/>
      <c r="E30" s="274" t="str">
        <f>IF(AND(E27="",E28=""),"No","Yes")</f>
        <v>No</v>
      </c>
      <c r="F30" s="274" t="str">
        <f>IF(AND(F27="",F28=""),"No","Yes")</f>
        <v>No</v>
      </c>
      <c r="G30" s="274" t="str">
        <f>IF(AND(G27="",G28=""),"No","Yes")</f>
        <v>No</v>
      </c>
      <c r="H30" s="274" t="str">
        <f>IF(AND(H27="",H28=""),"No","Yes")</f>
        <v>No</v>
      </c>
      <c r="I30" s="275" t="str">
        <f>IF(AND(I27="",I28=""),"No","Yes")</f>
        <v>No</v>
      </c>
      <c r="J30" s="238"/>
      <c r="K30" s="277"/>
      <c r="L30" s="276"/>
      <c r="M30" s="277"/>
      <c r="N30" s="277"/>
      <c r="O30" s="277"/>
      <c r="P30" s="277"/>
      <c r="Q30" s="238"/>
      <c r="R30" s="238"/>
      <c r="S30" s="238"/>
      <c r="T30" s="238"/>
      <c r="U30" s="238"/>
      <c r="V30" s="238"/>
      <c r="W30" s="238"/>
      <c r="X30" s="238"/>
    </row>
    <row r="31" spans="1:24" ht="18.75" customHeight="1">
      <c r="A31" s="264"/>
      <c r="B31" s="253"/>
      <c r="C31" s="253"/>
      <c r="D31" s="253"/>
      <c r="E31" s="253"/>
      <c r="F31" s="253"/>
      <c r="G31" s="253"/>
      <c r="H31" s="253"/>
      <c r="I31" s="265"/>
      <c r="J31" s="238"/>
      <c r="K31" s="277"/>
      <c r="L31" s="277"/>
      <c r="M31" s="277"/>
      <c r="N31" s="277"/>
      <c r="O31" s="277"/>
      <c r="P31" s="277"/>
      <c r="Q31" s="238"/>
      <c r="R31" s="238"/>
      <c r="S31" s="238"/>
      <c r="T31" s="238"/>
      <c r="U31" s="238"/>
      <c r="V31" s="238"/>
      <c r="W31" s="238"/>
      <c r="X31" s="238"/>
    </row>
    <row r="32" spans="1:24" ht="30.75" customHeight="1">
      <c r="A32" s="673" t="s">
        <v>133</v>
      </c>
      <c r="B32" s="674"/>
      <c r="C32" s="253"/>
      <c r="D32" s="253"/>
      <c r="E32" s="253"/>
      <c r="F32" s="253"/>
      <c r="G32" s="253"/>
      <c r="H32" s="253"/>
      <c r="I32" s="265"/>
      <c r="J32" s="238"/>
      <c r="K32" s="277"/>
      <c r="L32" s="277"/>
      <c r="M32" s="277"/>
      <c r="N32" s="277"/>
      <c r="O32" s="277"/>
      <c r="P32" s="277"/>
      <c r="Q32" s="238"/>
      <c r="R32" s="238"/>
      <c r="S32" s="238"/>
      <c r="T32" s="238"/>
      <c r="U32" s="238"/>
      <c r="V32" s="238"/>
      <c r="W32" s="238"/>
      <c r="X32" s="238"/>
    </row>
    <row r="33" spans="1:24" ht="18.75" customHeight="1">
      <c r="A33" s="266" t="s">
        <v>115</v>
      </c>
      <c r="B33" s="247">
        <f>L27</f>
        <v>0</v>
      </c>
      <c r="C33" s="253"/>
      <c r="D33" s="253"/>
      <c r="E33" s="253"/>
      <c r="F33" s="253"/>
      <c r="G33" s="253"/>
      <c r="H33" s="253"/>
      <c r="I33" s="265"/>
      <c r="J33" s="238"/>
      <c r="K33" s="277"/>
      <c r="L33" s="277"/>
      <c r="M33" s="277"/>
      <c r="N33" s="277"/>
      <c r="O33" s="277"/>
      <c r="P33" s="277"/>
      <c r="Q33" s="238"/>
      <c r="R33" s="238"/>
      <c r="S33" s="238"/>
      <c r="T33" s="238"/>
      <c r="U33" s="238"/>
      <c r="V33" s="238"/>
      <c r="W33" s="238"/>
      <c r="X33" s="238"/>
    </row>
    <row r="34" spans="1:24" ht="18.75" customHeight="1">
      <c r="A34" s="266" t="s">
        <v>116</v>
      </c>
      <c r="B34" s="247">
        <f>IF(M28="New Salary",M27,L27*B29+L27)</f>
        <v>0</v>
      </c>
      <c r="C34" s="253"/>
      <c r="D34" s="253"/>
      <c r="E34" s="253"/>
      <c r="F34" s="253"/>
      <c r="G34" s="253"/>
      <c r="H34" s="253"/>
      <c r="I34" s="265"/>
      <c r="J34" s="238"/>
      <c r="K34" s="277"/>
      <c r="L34" s="277"/>
      <c r="M34" s="277"/>
      <c r="N34" s="277"/>
      <c r="O34" s="277"/>
      <c r="P34" s="277"/>
      <c r="Q34" s="238"/>
      <c r="R34" s="238"/>
      <c r="S34" s="238"/>
      <c r="T34" s="238"/>
      <c r="U34" s="238"/>
      <c r="V34" s="238"/>
      <c r="W34" s="238"/>
      <c r="X34" s="238"/>
    </row>
    <row r="35" spans="1:24" ht="18.75" customHeight="1">
      <c r="A35" s="266" t="s">
        <v>117</v>
      </c>
      <c r="B35" s="247">
        <f>IF(N28="New Salary",N27,B34*B29+B34)</f>
        <v>0</v>
      </c>
      <c r="C35" s="259"/>
      <c r="D35" s="278" t="s">
        <v>121</v>
      </c>
      <c r="E35" s="278"/>
      <c r="F35" s="278"/>
      <c r="G35" s="278"/>
      <c r="H35" s="253"/>
      <c r="I35" s="265"/>
      <c r="J35" s="238"/>
      <c r="K35" s="277"/>
      <c r="L35" s="277"/>
      <c r="M35" s="277"/>
      <c r="N35" s="277"/>
      <c r="O35" s="277"/>
      <c r="P35" s="277"/>
      <c r="Q35" s="238"/>
      <c r="R35" s="238"/>
      <c r="S35" s="238"/>
      <c r="T35" s="238"/>
      <c r="U35" s="238"/>
      <c r="V35" s="238"/>
      <c r="W35" s="238"/>
      <c r="X35" s="238"/>
    </row>
    <row r="36" spans="1:24" ht="18.75" customHeight="1">
      <c r="A36" s="266" t="s">
        <v>118</v>
      </c>
      <c r="B36" s="247">
        <f>IF(O28="New Salary",O27,B35*B29+B35)</f>
        <v>0</v>
      </c>
      <c r="C36" s="259"/>
      <c r="D36" s="274">
        <f>B28-B27</f>
        <v>0</v>
      </c>
      <c r="E36" s="278"/>
      <c r="F36" s="278"/>
      <c r="G36" s="278"/>
      <c r="H36" s="253"/>
      <c r="I36" s="265"/>
      <c r="J36" s="238"/>
      <c r="K36" s="277"/>
      <c r="L36" s="277"/>
      <c r="M36" s="277"/>
      <c r="N36" s="277"/>
      <c r="O36" s="277"/>
      <c r="P36" s="277"/>
      <c r="Q36" s="238"/>
      <c r="R36" s="238"/>
      <c r="S36" s="238"/>
      <c r="T36" s="238"/>
      <c r="U36" s="238"/>
      <c r="V36" s="238"/>
      <c r="W36" s="238"/>
      <c r="X36" s="238"/>
    </row>
    <row r="37" spans="1:24" ht="18.75" customHeight="1" thickBot="1">
      <c r="A37" s="267" t="s">
        <v>119</v>
      </c>
      <c r="B37" s="268">
        <f>IF(P28="New Salary",P27,B36*B29+B36)</f>
        <v>0</v>
      </c>
      <c r="C37" s="269"/>
      <c r="D37" s="270"/>
      <c r="E37" s="270"/>
      <c r="F37" s="270"/>
      <c r="G37" s="270"/>
      <c r="H37" s="270"/>
      <c r="I37" s="271"/>
      <c r="J37" s="238"/>
      <c r="K37" s="277"/>
      <c r="L37" s="277"/>
      <c r="M37" s="277"/>
      <c r="N37" s="277"/>
      <c r="O37" s="277"/>
      <c r="P37" s="277"/>
      <c r="Q37" s="238"/>
      <c r="R37" s="238"/>
      <c r="S37" s="238"/>
      <c r="T37" s="238"/>
      <c r="U37" s="238"/>
      <c r="V37" s="238"/>
      <c r="W37" s="238"/>
      <c r="X37" s="238"/>
    </row>
    <row r="38" spans="1:24" ht="15">
      <c r="C38" s="243"/>
      <c r="D38" s="232"/>
      <c r="E38" s="232"/>
      <c r="F38" s="232"/>
      <c r="G38" s="232"/>
      <c r="H38" s="232"/>
      <c r="I38" s="232"/>
      <c r="J38" s="238"/>
      <c r="K38" s="277"/>
      <c r="L38" s="277"/>
      <c r="M38" s="277"/>
      <c r="N38" s="277"/>
      <c r="O38" s="277"/>
      <c r="P38" s="277"/>
      <c r="Q38" s="238"/>
      <c r="R38" s="238"/>
      <c r="S38" s="238"/>
      <c r="T38" s="238"/>
      <c r="U38" s="238"/>
      <c r="V38" s="238"/>
      <c r="W38" s="238"/>
      <c r="X38" s="238"/>
    </row>
    <row r="39" spans="1:24" ht="15">
      <c r="C39" s="243"/>
      <c r="D39" s="232"/>
      <c r="E39" s="232"/>
      <c r="F39" s="232"/>
      <c r="G39" s="232"/>
      <c r="H39" s="232"/>
      <c r="I39" s="232"/>
      <c r="J39" s="238"/>
      <c r="K39" s="277"/>
      <c r="L39" s="277"/>
      <c r="M39" s="277"/>
      <c r="N39" s="277"/>
      <c r="O39" s="277"/>
      <c r="P39" s="277"/>
      <c r="Q39" s="238"/>
      <c r="R39" s="238"/>
      <c r="S39" s="238"/>
      <c r="T39" s="238"/>
      <c r="U39" s="238"/>
      <c r="V39" s="238"/>
      <c r="W39" s="238"/>
      <c r="X39" s="238"/>
    </row>
    <row r="40" spans="1:24" ht="15">
      <c r="C40" s="243"/>
      <c r="D40" s="232"/>
      <c r="E40" s="232"/>
      <c r="F40" s="232"/>
      <c r="G40" s="232"/>
      <c r="H40" s="232"/>
      <c r="I40" s="232"/>
      <c r="J40" s="238"/>
      <c r="K40" s="277"/>
      <c r="L40" s="277"/>
      <c r="M40" s="277"/>
      <c r="N40" s="277"/>
      <c r="O40" s="277"/>
      <c r="P40" s="277"/>
      <c r="Q40" s="238"/>
      <c r="R40" s="238"/>
      <c r="S40" s="238"/>
      <c r="T40" s="238"/>
      <c r="U40" s="238"/>
      <c r="V40" s="238"/>
      <c r="W40" s="238"/>
      <c r="X40" s="238"/>
    </row>
    <row r="41" spans="1:24" ht="13.5" thickBot="1">
      <c r="J41" s="238"/>
      <c r="K41" s="236"/>
      <c r="L41" s="236"/>
      <c r="M41" s="236"/>
      <c r="N41" s="236"/>
      <c r="O41" s="236"/>
      <c r="P41" s="236"/>
      <c r="Q41" s="238"/>
      <c r="R41" s="238"/>
      <c r="S41" s="238"/>
      <c r="T41" s="238"/>
      <c r="U41" s="238"/>
      <c r="V41" s="238"/>
      <c r="W41" s="238"/>
      <c r="X41" s="238"/>
    </row>
    <row r="42" spans="1:24" ht="33.75" customHeight="1">
      <c r="A42" s="272" t="s">
        <v>139</v>
      </c>
      <c r="B42" s="279">
        <f>Year1!C9</f>
        <v>0</v>
      </c>
      <c r="C42" s="273"/>
      <c r="D42" s="273"/>
      <c r="E42" s="676" t="s">
        <v>137</v>
      </c>
      <c r="F42" s="676"/>
      <c r="G42" s="676"/>
      <c r="H42" s="676"/>
      <c r="I42" s="677"/>
      <c r="J42" s="284"/>
      <c r="K42" s="236"/>
      <c r="L42" s="678" t="s">
        <v>127</v>
      </c>
      <c r="M42" s="678"/>
      <c r="N42" s="678"/>
      <c r="O42" s="678"/>
      <c r="P42" s="678"/>
      <c r="Q42" s="238"/>
      <c r="R42" s="238"/>
      <c r="S42" s="238"/>
      <c r="T42" s="238"/>
      <c r="U42" s="238"/>
      <c r="V42" s="238"/>
      <c r="W42" s="238"/>
      <c r="X42" s="238"/>
    </row>
    <row r="43" spans="1:24" ht="34.5" customHeight="1">
      <c r="A43" s="254" t="s">
        <v>136</v>
      </c>
      <c r="B43" s="251"/>
      <c r="C43" s="253"/>
      <c r="D43" s="255" t="s">
        <v>131</v>
      </c>
      <c r="E43" s="239" t="s">
        <v>110</v>
      </c>
      <c r="F43" s="239" t="s">
        <v>111</v>
      </c>
      <c r="G43" s="239" t="s">
        <v>112</v>
      </c>
      <c r="H43" s="239" t="s">
        <v>113</v>
      </c>
      <c r="I43" s="256" t="s">
        <v>114</v>
      </c>
      <c r="J43" s="284"/>
      <c r="K43" s="236"/>
      <c r="L43" s="283" t="s">
        <v>122</v>
      </c>
      <c r="M43" s="283" t="s">
        <v>125</v>
      </c>
      <c r="N43" s="283" t="s">
        <v>123</v>
      </c>
      <c r="O43" s="283" t="s">
        <v>124</v>
      </c>
      <c r="P43" s="283" t="s">
        <v>126</v>
      </c>
      <c r="Q43" s="238"/>
      <c r="R43" s="238"/>
      <c r="S43" s="238"/>
      <c r="T43" s="238"/>
      <c r="U43" s="238"/>
      <c r="V43" s="238"/>
      <c r="W43" s="238"/>
      <c r="X43" s="238"/>
    </row>
    <row r="44" spans="1:24" ht="18.75" customHeight="1">
      <c r="A44" s="257" t="s">
        <v>134</v>
      </c>
      <c r="B44" s="252"/>
      <c r="C44" s="253"/>
      <c r="D44" s="240" t="s">
        <v>146</v>
      </c>
      <c r="E44" s="250"/>
      <c r="F44" s="250"/>
      <c r="G44" s="250"/>
      <c r="H44" s="250"/>
      <c r="I44" s="258"/>
      <c r="J44" s="286"/>
      <c r="K44" s="236"/>
      <c r="L44" s="242">
        <f>IF(E47="No",$B$43,($B$43*E46)+$B$43)</f>
        <v>0</v>
      </c>
      <c r="M44" s="242">
        <f>IF(F47="No",L44*B46+L44,(L44*F46+L44))*B46+(L44*F46+L44)</f>
        <v>0</v>
      </c>
      <c r="N44" s="242">
        <f>IF(AND(E47="No",F47="No",G47="No"),L44*POWER(1+(B46),2),(M44*G46+M44))*B46+(M44*G46+M44)</f>
        <v>0</v>
      </c>
      <c r="O44" s="242">
        <f>IF(AND(E47="No",F47="No",G47="No",H47="No"),L44*POWER(1+(B46),3),(N44*H46+N44))*B46+(N44*H46+N44)</f>
        <v>0</v>
      </c>
      <c r="P44" s="242">
        <f>IF(AND(E47="No",F47="No",G47="No",H47="No",I47="No"),L44*POWER(1+(B46),4),(O44*I46+O44))*B46+(O44*I46+O44)</f>
        <v>0</v>
      </c>
      <c r="Q44" s="238"/>
      <c r="R44" s="238"/>
      <c r="S44" s="238"/>
      <c r="T44" s="238"/>
      <c r="U44" s="238"/>
      <c r="V44" s="238"/>
      <c r="W44" s="238"/>
      <c r="X44" s="238"/>
    </row>
    <row r="45" spans="1:24" ht="18.75" customHeight="1">
      <c r="A45" s="257" t="s">
        <v>135</v>
      </c>
      <c r="B45" s="252"/>
      <c r="C45" s="259"/>
      <c r="D45" s="240" t="s">
        <v>129</v>
      </c>
      <c r="E45" s="250"/>
      <c r="F45" s="250"/>
      <c r="G45" s="250"/>
      <c r="H45" s="250"/>
      <c r="I45" s="258"/>
      <c r="J45" s="238"/>
      <c r="K45" s="236"/>
      <c r="L45" s="244" t="str">
        <f>IF(E47="No","","New Salary")</f>
        <v/>
      </c>
      <c r="M45" s="244" t="str">
        <f t="shared" ref="M45" si="5">IF(F47="No","","New Salary")</f>
        <v/>
      </c>
      <c r="N45" s="244" t="str">
        <f t="shared" ref="N45" si="6">IF(G47="No","","New Salary")</f>
        <v/>
      </c>
      <c r="O45" s="244" t="str">
        <f t="shared" ref="O45" si="7">IF(H47="No","","New Salary")</f>
        <v/>
      </c>
      <c r="P45" s="244" t="str">
        <f t="shared" ref="P45" si="8">IF(I47="No","","New Salary")</f>
        <v/>
      </c>
      <c r="Q45" s="238"/>
      <c r="R45" s="238"/>
      <c r="S45" s="238"/>
      <c r="T45" s="238"/>
      <c r="U45" s="238"/>
      <c r="V45" s="238"/>
      <c r="W45" s="238"/>
      <c r="X45" s="238"/>
    </row>
    <row r="46" spans="1:24" ht="15" customHeight="1">
      <c r="A46" s="260" t="s">
        <v>120</v>
      </c>
      <c r="B46" s="245">
        <v>0.03</v>
      </c>
      <c r="C46" s="259"/>
      <c r="D46" s="246" t="s">
        <v>130</v>
      </c>
      <c r="E46" s="241">
        <f>SUM(E44:E45)</f>
        <v>0</v>
      </c>
      <c r="F46" s="241">
        <f>SUM(F44:F45)</f>
        <v>0</v>
      </c>
      <c r="G46" s="241">
        <f>SUM(G44:G45)</f>
        <v>0</v>
      </c>
      <c r="H46" s="241">
        <f>SUM(H44:H45)</f>
        <v>0</v>
      </c>
      <c r="I46" s="261">
        <f>SUM(I44:I45)</f>
        <v>0</v>
      </c>
      <c r="J46" s="238"/>
      <c r="K46" s="236"/>
      <c r="L46" s="236"/>
      <c r="M46" s="236"/>
      <c r="N46" s="236"/>
      <c r="O46" s="236"/>
      <c r="P46" s="236"/>
      <c r="Q46" s="238"/>
      <c r="R46" s="238"/>
      <c r="S46" s="238"/>
      <c r="T46" s="238"/>
      <c r="U46" s="238"/>
      <c r="V46" s="238"/>
      <c r="W46" s="238"/>
      <c r="X46" s="238"/>
    </row>
    <row r="47" spans="1:24" ht="15" customHeight="1">
      <c r="A47" s="262"/>
      <c r="B47" s="263"/>
      <c r="C47" s="253"/>
      <c r="D47" s="253"/>
      <c r="E47" s="274" t="str">
        <f>IF(AND(E44="",E45=""),"No","Yes")</f>
        <v>No</v>
      </c>
      <c r="F47" s="274" t="str">
        <f>IF(AND(F44="",F45=""),"No","Yes")</f>
        <v>No</v>
      </c>
      <c r="G47" s="274" t="str">
        <f>IF(AND(G44="",G45=""),"No","Yes")</f>
        <v>No</v>
      </c>
      <c r="H47" s="274" t="str">
        <f>IF(AND(H44="",H45=""),"No","Yes")</f>
        <v>No</v>
      </c>
      <c r="I47" s="275" t="str">
        <f>IF(AND(I44="",I45=""),"No","Yes")</f>
        <v>No</v>
      </c>
      <c r="J47" s="238"/>
      <c r="K47" s="277"/>
      <c r="L47" s="276"/>
      <c r="M47" s="277"/>
      <c r="N47" s="277"/>
      <c r="O47" s="277"/>
      <c r="P47" s="277"/>
      <c r="Q47" s="238"/>
      <c r="R47" s="238"/>
      <c r="S47" s="238"/>
      <c r="T47" s="238"/>
      <c r="U47" s="238"/>
      <c r="V47" s="238"/>
      <c r="W47" s="238"/>
      <c r="X47" s="238"/>
    </row>
    <row r="48" spans="1:24" ht="15" customHeight="1">
      <c r="A48" s="264"/>
      <c r="B48" s="253"/>
      <c r="C48" s="253"/>
      <c r="D48" s="253"/>
      <c r="E48" s="253"/>
      <c r="F48" s="253"/>
      <c r="G48" s="253"/>
      <c r="H48" s="253"/>
      <c r="I48" s="265"/>
      <c r="J48" s="238"/>
      <c r="K48" s="277"/>
      <c r="L48" s="277"/>
      <c r="M48" s="277"/>
      <c r="N48" s="277"/>
      <c r="O48" s="277"/>
      <c r="P48" s="277"/>
      <c r="Q48" s="238"/>
      <c r="R48" s="238"/>
      <c r="S48" s="238"/>
      <c r="T48" s="238"/>
      <c r="U48" s="238"/>
      <c r="V48" s="238"/>
      <c r="W48" s="238"/>
      <c r="X48" s="238"/>
    </row>
    <row r="49" spans="1:24" ht="32.25" customHeight="1">
      <c r="A49" s="673" t="s">
        <v>133</v>
      </c>
      <c r="B49" s="674"/>
      <c r="C49" s="253"/>
      <c r="D49" s="253"/>
      <c r="E49" s="253"/>
      <c r="F49" s="253"/>
      <c r="G49" s="253"/>
      <c r="H49" s="253"/>
      <c r="I49" s="265"/>
      <c r="J49" s="238"/>
      <c r="K49" s="277"/>
      <c r="L49" s="277"/>
      <c r="M49" s="277"/>
      <c r="N49" s="277"/>
      <c r="O49" s="277"/>
      <c r="P49" s="277"/>
      <c r="Q49" s="238"/>
      <c r="R49" s="238"/>
      <c r="S49" s="238"/>
      <c r="T49" s="238"/>
      <c r="U49" s="238"/>
      <c r="V49" s="238"/>
      <c r="W49" s="238"/>
      <c r="X49" s="238"/>
    </row>
    <row r="50" spans="1:24" ht="22.5" customHeight="1">
      <c r="A50" s="266" t="s">
        <v>115</v>
      </c>
      <c r="B50" s="247">
        <f>L44</f>
        <v>0</v>
      </c>
      <c r="C50" s="253"/>
      <c r="D50" s="253"/>
      <c r="E50" s="253"/>
      <c r="F50" s="253"/>
      <c r="G50" s="253"/>
      <c r="H50" s="253"/>
      <c r="I50" s="265"/>
      <c r="J50" s="238"/>
      <c r="K50" s="277"/>
      <c r="L50" s="277"/>
      <c r="M50" s="277"/>
      <c r="N50" s="277"/>
      <c r="O50" s="277"/>
      <c r="P50" s="277"/>
      <c r="Q50" s="238"/>
      <c r="R50" s="238"/>
      <c r="S50" s="238"/>
      <c r="T50" s="238"/>
      <c r="U50" s="238"/>
      <c r="V50" s="238"/>
      <c r="W50" s="238"/>
      <c r="X50" s="238"/>
    </row>
    <row r="51" spans="1:24" ht="22.5" customHeight="1">
      <c r="A51" s="266" t="s">
        <v>116</v>
      </c>
      <c r="B51" s="247">
        <f>IF(M45="New Salary",M44,L44*B46+L44)</f>
        <v>0</v>
      </c>
      <c r="C51" s="253"/>
      <c r="D51" s="253"/>
      <c r="E51" s="253"/>
      <c r="F51" s="253"/>
      <c r="G51" s="253"/>
      <c r="H51" s="253"/>
      <c r="I51" s="265"/>
      <c r="J51" s="238"/>
      <c r="K51" s="277"/>
      <c r="L51" s="277"/>
      <c r="M51" s="277"/>
      <c r="N51" s="277"/>
      <c r="O51" s="277"/>
      <c r="P51" s="277"/>
      <c r="Q51" s="238"/>
      <c r="R51" s="238"/>
      <c r="S51" s="238"/>
      <c r="T51" s="238"/>
      <c r="U51" s="238"/>
      <c r="V51" s="238"/>
      <c r="W51" s="238"/>
      <c r="X51" s="238"/>
    </row>
    <row r="52" spans="1:24" ht="22.5" customHeight="1">
      <c r="A52" s="266" t="s">
        <v>117</v>
      </c>
      <c r="B52" s="247">
        <f>IF(N45="New Salary",N44,B51*B46+B51)</f>
        <v>0</v>
      </c>
      <c r="C52" s="259"/>
      <c r="D52" s="278" t="s">
        <v>121</v>
      </c>
      <c r="E52" s="278"/>
      <c r="F52" s="278"/>
      <c r="G52" s="278"/>
      <c r="H52" s="253"/>
      <c r="I52" s="265"/>
      <c r="J52" s="238"/>
      <c r="K52" s="277"/>
      <c r="L52" s="277"/>
      <c r="M52" s="277"/>
      <c r="N52" s="277"/>
      <c r="O52" s="277"/>
      <c r="P52" s="277"/>
      <c r="Q52" s="238"/>
      <c r="R52" s="238"/>
      <c r="S52" s="238"/>
      <c r="T52" s="238"/>
      <c r="U52" s="238"/>
      <c r="V52" s="238"/>
      <c r="W52" s="238"/>
      <c r="X52" s="238"/>
    </row>
    <row r="53" spans="1:24" ht="22.5" customHeight="1">
      <c r="A53" s="266" t="s">
        <v>118</v>
      </c>
      <c r="B53" s="247">
        <f>IF(O45="New Salary",O44,B52*B46+B52)</f>
        <v>0</v>
      </c>
      <c r="C53" s="259"/>
      <c r="D53" s="274">
        <f>B45-B44</f>
        <v>0</v>
      </c>
      <c r="E53" s="278"/>
      <c r="F53" s="278"/>
      <c r="G53" s="278"/>
      <c r="H53" s="253"/>
      <c r="I53" s="265"/>
      <c r="J53" s="238"/>
      <c r="K53" s="277"/>
      <c r="L53" s="277"/>
      <c r="M53" s="277"/>
      <c r="N53" s="277"/>
      <c r="O53" s="277"/>
      <c r="P53" s="277"/>
      <c r="Q53" s="238"/>
      <c r="R53" s="238"/>
      <c r="S53" s="238"/>
      <c r="T53" s="238"/>
      <c r="U53" s="238"/>
      <c r="V53" s="238"/>
      <c r="W53" s="238"/>
      <c r="X53" s="238"/>
    </row>
    <row r="54" spans="1:24" ht="22.5" customHeight="1" thickBot="1">
      <c r="A54" s="267" t="s">
        <v>119</v>
      </c>
      <c r="B54" s="268">
        <f>IF(P45="New Salary",P44,B53*B46+B53)</f>
        <v>0</v>
      </c>
      <c r="C54" s="269"/>
      <c r="D54" s="270"/>
      <c r="E54" s="270"/>
      <c r="F54" s="270"/>
      <c r="G54" s="270"/>
      <c r="H54" s="270"/>
      <c r="I54" s="271"/>
      <c r="J54" s="238"/>
      <c r="K54" s="277"/>
      <c r="L54" s="277"/>
      <c r="M54" s="277"/>
      <c r="N54" s="277"/>
      <c r="O54" s="277"/>
      <c r="P54" s="277"/>
      <c r="Q54" s="238"/>
      <c r="R54" s="238"/>
      <c r="S54" s="238"/>
      <c r="T54" s="238"/>
      <c r="U54" s="238"/>
      <c r="V54" s="238"/>
      <c r="W54" s="238"/>
      <c r="X54" s="238"/>
    </row>
    <row r="55" spans="1:24" ht="15" customHeight="1">
      <c r="C55" s="243"/>
      <c r="D55" s="232"/>
      <c r="E55" s="232"/>
      <c r="F55" s="232"/>
      <c r="G55" s="232"/>
      <c r="H55" s="232"/>
      <c r="I55" s="232"/>
      <c r="J55" s="238"/>
      <c r="K55" s="277"/>
      <c r="L55" s="277"/>
      <c r="M55" s="277"/>
      <c r="N55" s="277"/>
      <c r="O55" s="277"/>
      <c r="P55" s="277"/>
      <c r="Q55" s="238"/>
      <c r="R55" s="238"/>
      <c r="S55" s="238"/>
      <c r="T55" s="238"/>
      <c r="U55" s="238"/>
      <c r="V55" s="238"/>
      <c r="W55" s="238"/>
      <c r="X55" s="238"/>
    </row>
    <row r="56" spans="1:24" ht="15">
      <c r="C56" s="243"/>
      <c r="D56" s="232"/>
      <c r="E56" s="232"/>
      <c r="F56" s="232"/>
      <c r="G56" s="232"/>
      <c r="H56" s="232"/>
      <c r="I56" s="232"/>
      <c r="J56" s="238"/>
      <c r="K56" s="277"/>
      <c r="L56" s="277"/>
      <c r="M56" s="277"/>
      <c r="N56" s="277"/>
      <c r="O56" s="277"/>
      <c r="P56" s="277"/>
      <c r="Q56" s="238"/>
      <c r="R56" s="238"/>
      <c r="S56" s="238"/>
      <c r="T56" s="238"/>
      <c r="U56" s="238"/>
      <c r="V56" s="238"/>
      <c r="W56" s="238"/>
      <c r="X56" s="238"/>
    </row>
    <row r="57" spans="1:24" ht="15">
      <c r="C57" s="243"/>
      <c r="D57" s="232"/>
      <c r="E57" s="232"/>
      <c r="F57" s="232"/>
      <c r="G57" s="232"/>
      <c r="H57" s="232"/>
      <c r="I57" s="232"/>
      <c r="J57" s="238"/>
      <c r="K57" s="277"/>
      <c r="L57" s="277"/>
      <c r="M57" s="277"/>
      <c r="N57" s="277"/>
      <c r="O57" s="277"/>
      <c r="P57" s="277"/>
      <c r="Q57" s="238"/>
      <c r="R57" s="238"/>
      <c r="S57" s="238"/>
      <c r="T57" s="238"/>
      <c r="U57" s="238"/>
      <c r="V57" s="238"/>
      <c r="W57" s="238"/>
      <c r="X57" s="238"/>
    </row>
    <row r="58" spans="1:24" ht="15.75" thickBot="1">
      <c r="C58" s="243"/>
      <c r="D58" s="232"/>
      <c r="E58" s="232"/>
      <c r="F58" s="232"/>
      <c r="G58" s="232"/>
      <c r="H58" s="232"/>
      <c r="I58" s="232"/>
      <c r="J58" s="238"/>
      <c r="K58" s="277"/>
      <c r="L58" s="277"/>
      <c r="M58" s="277"/>
      <c r="N58" s="277"/>
      <c r="O58" s="277"/>
      <c r="P58" s="277"/>
      <c r="Q58" s="238"/>
      <c r="R58" s="238"/>
      <c r="S58" s="238"/>
      <c r="T58" s="238"/>
      <c r="U58" s="238"/>
      <c r="V58" s="238"/>
      <c r="W58" s="238"/>
      <c r="X58" s="238"/>
    </row>
    <row r="59" spans="1:24" ht="30" customHeight="1">
      <c r="A59" s="288" t="s">
        <v>141</v>
      </c>
      <c r="B59" s="279"/>
      <c r="C59" s="273"/>
      <c r="D59" s="273"/>
      <c r="E59" s="676" t="s">
        <v>137</v>
      </c>
      <c r="F59" s="676"/>
      <c r="G59" s="676"/>
      <c r="H59" s="676"/>
      <c r="I59" s="677"/>
      <c r="J59" s="284"/>
      <c r="K59" s="236"/>
      <c r="L59" s="678" t="s">
        <v>127</v>
      </c>
      <c r="M59" s="678"/>
      <c r="N59" s="678"/>
      <c r="O59" s="678"/>
      <c r="P59" s="678"/>
      <c r="Q59" s="238"/>
      <c r="R59" s="238"/>
      <c r="S59" s="238"/>
      <c r="T59" s="238"/>
      <c r="U59" s="238"/>
      <c r="V59" s="238"/>
      <c r="W59" s="238"/>
      <c r="X59" s="238"/>
    </row>
    <row r="60" spans="1:24" ht="30.75">
      <c r="A60" s="285" t="s">
        <v>136</v>
      </c>
      <c r="B60" s="251"/>
      <c r="C60" s="253"/>
      <c r="D60" s="255" t="s">
        <v>131</v>
      </c>
      <c r="E60" s="239" t="s">
        <v>110</v>
      </c>
      <c r="F60" s="239" t="s">
        <v>111</v>
      </c>
      <c r="G60" s="239" t="s">
        <v>112</v>
      </c>
      <c r="H60" s="239" t="s">
        <v>113</v>
      </c>
      <c r="I60" s="256" t="s">
        <v>114</v>
      </c>
      <c r="J60" s="284"/>
      <c r="K60" s="236"/>
      <c r="L60" s="283" t="s">
        <v>122</v>
      </c>
      <c r="M60" s="283" t="s">
        <v>125</v>
      </c>
      <c r="N60" s="283" t="s">
        <v>123</v>
      </c>
      <c r="O60" s="283" t="s">
        <v>124</v>
      </c>
      <c r="P60" s="283" t="s">
        <v>126</v>
      </c>
      <c r="Q60" s="238"/>
      <c r="R60" s="238"/>
      <c r="S60" s="238"/>
      <c r="T60" s="238"/>
      <c r="U60" s="238"/>
      <c r="V60" s="238"/>
      <c r="W60" s="238"/>
      <c r="X60" s="238"/>
    </row>
    <row r="61" spans="1:24" ht="15">
      <c r="A61" s="257" t="s">
        <v>134</v>
      </c>
      <c r="B61" s="252"/>
      <c r="C61" s="253"/>
      <c r="D61" s="240" t="s">
        <v>146</v>
      </c>
      <c r="E61" s="250"/>
      <c r="F61" s="250"/>
      <c r="G61" s="250"/>
      <c r="H61" s="250"/>
      <c r="I61" s="258"/>
      <c r="J61" s="286"/>
      <c r="K61" s="236"/>
      <c r="L61" s="242">
        <f>IF(E64="No",$B$60,($B$60*E63)+$B$60)</f>
        <v>0</v>
      </c>
      <c r="M61" s="242">
        <f>IF(F64="No",L61*B63+L61,(L61*F63+L61))*B63+(L61*F63+L61)</f>
        <v>0</v>
      </c>
      <c r="N61" s="242">
        <f>IF(AND(E64="No",F64="No",G64="No"),L61*POWER(1+(B63),2),(M61*G63+M61))*B63+(M61*G63+M61)</f>
        <v>0</v>
      </c>
      <c r="O61" s="242">
        <f>IF(AND(E64="No",F64="No",G64="No",H64="No"),L61*POWER(1+(B63),3),(N61*H63+N61))*B63+(N61*H63+N61)</f>
        <v>0</v>
      </c>
      <c r="P61" s="242">
        <f>IF(AND(E64="No",F64="No",G64="No",H64="No",I64="No"),L61*POWER(1+(B63),4),(O61*I63+O61))*B63+(O61*I63+O61)</f>
        <v>0</v>
      </c>
      <c r="Q61" s="238"/>
      <c r="R61" s="238"/>
      <c r="S61" s="238"/>
      <c r="T61" s="238"/>
      <c r="U61" s="238"/>
      <c r="V61" s="238"/>
      <c r="W61" s="238"/>
      <c r="X61" s="238"/>
    </row>
    <row r="62" spans="1:24" ht="15">
      <c r="A62" s="257" t="s">
        <v>135</v>
      </c>
      <c r="B62" s="252"/>
      <c r="C62" s="259"/>
      <c r="D62" s="240" t="s">
        <v>129</v>
      </c>
      <c r="E62" s="250"/>
      <c r="F62" s="250"/>
      <c r="G62" s="250"/>
      <c r="H62" s="250"/>
      <c r="I62" s="258"/>
      <c r="J62" s="238"/>
      <c r="K62" s="236"/>
      <c r="L62" s="244" t="str">
        <f>IF(E64="No","","New Salary")</f>
        <v/>
      </c>
      <c r="M62" s="244" t="str">
        <f t="shared" ref="M62" si="9">IF(F64="No","","New Salary")</f>
        <v/>
      </c>
      <c r="N62" s="244" t="str">
        <f t="shared" ref="N62" si="10">IF(G64="No","","New Salary")</f>
        <v/>
      </c>
      <c r="O62" s="244" t="str">
        <f t="shared" ref="O62" si="11">IF(H64="No","","New Salary")</f>
        <v/>
      </c>
      <c r="P62" s="244" t="str">
        <f t="shared" ref="P62" si="12">IF(I64="No","","New Salary")</f>
        <v/>
      </c>
      <c r="Q62" s="238"/>
      <c r="R62" s="238"/>
      <c r="S62" s="238"/>
      <c r="T62" s="238"/>
      <c r="U62" s="238"/>
      <c r="V62" s="238"/>
      <c r="W62" s="238"/>
      <c r="X62" s="238"/>
    </row>
    <row r="63" spans="1:24" ht="15">
      <c r="A63" s="260" t="s">
        <v>120</v>
      </c>
      <c r="B63" s="245">
        <v>0.03</v>
      </c>
      <c r="C63" s="259"/>
      <c r="D63" s="246" t="s">
        <v>130</v>
      </c>
      <c r="E63" s="241">
        <f>SUM(E61:E62)</f>
        <v>0</v>
      </c>
      <c r="F63" s="241">
        <f>SUM(F61:F62)</f>
        <v>0</v>
      </c>
      <c r="G63" s="241">
        <f>SUM(G61:G62)</f>
        <v>0</v>
      </c>
      <c r="H63" s="241">
        <f>SUM(H61:H62)</f>
        <v>0</v>
      </c>
      <c r="I63" s="261">
        <f>SUM(I61:I62)</f>
        <v>0</v>
      </c>
      <c r="J63" s="238"/>
      <c r="K63" s="236"/>
      <c r="L63" s="236"/>
      <c r="M63" s="236"/>
      <c r="N63" s="236"/>
      <c r="O63" s="236"/>
      <c r="P63" s="236"/>
      <c r="Q63" s="238"/>
      <c r="R63" s="238"/>
      <c r="S63" s="238"/>
      <c r="T63" s="238"/>
      <c r="U63" s="238"/>
      <c r="V63" s="238"/>
      <c r="W63" s="238"/>
      <c r="X63" s="238"/>
    </row>
    <row r="64" spans="1:24" ht="15">
      <c r="A64" s="262"/>
      <c r="B64" s="263"/>
      <c r="C64" s="253"/>
      <c r="D64" s="253"/>
      <c r="E64" s="274" t="str">
        <f>IF(AND(E61="",E62=""),"No","Yes")</f>
        <v>No</v>
      </c>
      <c r="F64" s="274" t="str">
        <f>IF(AND(F61="",F62=""),"No","Yes")</f>
        <v>No</v>
      </c>
      <c r="G64" s="274" t="str">
        <f>IF(AND(G61="",G62=""),"No","Yes")</f>
        <v>No</v>
      </c>
      <c r="H64" s="274" t="str">
        <f>IF(AND(H61="",H62=""),"No","Yes")</f>
        <v>No</v>
      </c>
      <c r="I64" s="275" t="str">
        <f>IF(AND(I61="",I62=""),"No","Yes")</f>
        <v>No</v>
      </c>
      <c r="J64" s="238"/>
      <c r="K64" s="277"/>
      <c r="L64" s="276"/>
      <c r="M64" s="277"/>
      <c r="N64" s="277"/>
      <c r="O64" s="277"/>
      <c r="P64" s="277"/>
      <c r="Q64" s="238"/>
      <c r="R64" s="238"/>
      <c r="S64" s="238"/>
      <c r="T64" s="238"/>
      <c r="U64" s="238"/>
      <c r="V64" s="238"/>
      <c r="W64" s="238"/>
      <c r="X64" s="238"/>
    </row>
    <row r="65" spans="1:24" ht="15">
      <c r="A65" s="264"/>
      <c r="B65" s="253"/>
      <c r="C65" s="253"/>
      <c r="D65" s="253"/>
      <c r="E65" s="253"/>
      <c r="F65" s="253"/>
      <c r="G65" s="253"/>
      <c r="H65" s="253"/>
      <c r="I65" s="265"/>
      <c r="J65" s="238"/>
      <c r="K65" s="277"/>
      <c r="L65" s="277"/>
      <c r="M65" s="277"/>
      <c r="N65" s="277"/>
      <c r="O65" s="277"/>
      <c r="P65" s="277"/>
      <c r="Q65" s="238"/>
      <c r="R65" s="238"/>
      <c r="S65" s="238"/>
      <c r="T65" s="238"/>
      <c r="U65" s="238"/>
      <c r="V65" s="238"/>
      <c r="W65" s="238"/>
      <c r="X65" s="238"/>
    </row>
    <row r="66" spans="1:24" ht="30.75" customHeight="1">
      <c r="A66" s="673" t="s">
        <v>133</v>
      </c>
      <c r="B66" s="674"/>
      <c r="C66" s="253"/>
      <c r="D66" s="253"/>
      <c r="E66" s="253"/>
      <c r="F66" s="253"/>
      <c r="G66" s="253"/>
      <c r="H66" s="253"/>
      <c r="I66" s="265"/>
      <c r="J66" s="238"/>
      <c r="K66" s="277"/>
      <c r="L66" s="277"/>
      <c r="M66" s="277"/>
      <c r="N66" s="277"/>
      <c r="O66" s="277"/>
      <c r="P66" s="277"/>
      <c r="Q66" s="238"/>
      <c r="R66" s="238"/>
      <c r="S66" s="238"/>
      <c r="T66" s="238"/>
      <c r="U66" s="238"/>
      <c r="V66" s="238"/>
      <c r="W66" s="238"/>
      <c r="X66" s="238"/>
    </row>
    <row r="67" spans="1:24" ht="15">
      <c r="A67" s="266" t="s">
        <v>115</v>
      </c>
      <c r="B67" s="247">
        <f>L61</f>
        <v>0</v>
      </c>
      <c r="C67" s="253"/>
      <c r="D67" s="253"/>
      <c r="E67" s="253"/>
      <c r="F67" s="253"/>
      <c r="G67" s="253"/>
      <c r="H67" s="253"/>
      <c r="I67" s="265"/>
      <c r="J67" s="238"/>
      <c r="K67" s="277"/>
      <c r="L67" s="277"/>
      <c r="M67" s="277"/>
      <c r="N67" s="277"/>
      <c r="O67" s="277"/>
      <c r="P67" s="277"/>
      <c r="Q67" s="238"/>
      <c r="R67" s="238"/>
      <c r="S67" s="238"/>
      <c r="T67" s="238"/>
      <c r="U67" s="238"/>
      <c r="V67" s="238"/>
      <c r="W67" s="238"/>
      <c r="X67" s="238"/>
    </row>
    <row r="68" spans="1:24" ht="15">
      <c r="A68" s="266" t="s">
        <v>116</v>
      </c>
      <c r="B68" s="247">
        <f>IF(M62="New Salary",M61,L61*B63+L61)</f>
        <v>0</v>
      </c>
      <c r="C68" s="253"/>
      <c r="D68" s="253"/>
      <c r="E68" s="253"/>
      <c r="F68" s="253"/>
      <c r="G68" s="253"/>
      <c r="H68" s="253"/>
      <c r="I68" s="265"/>
      <c r="J68" s="238"/>
      <c r="K68" s="277"/>
      <c r="L68" s="277"/>
      <c r="M68" s="277"/>
      <c r="N68" s="277"/>
      <c r="O68" s="277"/>
      <c r="P68" s="277"/>
      <c r="Q68" s="238"/>
      <c r="R68" s="238"/>
      <c r="S68" s="238"/>
      <c r="T68" s="238"/>
      <c r="U68" s="238"/>
      <c r="V68" s="238"/>
      <c r="W68" s="238"/>
      <c r="X68" s="238"/>
    </row>
    <row r="69" spans="1:24" ht="15">
      <c r="A69" s="266" t="s">
        <v>117</v>
      </c>
      <c r="B69" s="247">
        <f>IF(N62="New Salary",N61,B68*B63+B68)</f>
        <v>0</v>
      </c>
      <c r="C69" s="259"/>
      <c r="D69" s="278" t="s">
        <v>121</v>
      </c>
      <c r="E69" s="278"/>
      <c r="F69" s="278"/>
      <c r="G69" s="278"/>
      <c r="H69" s="253"/>
      <c r="I69" s="265"/>
      <c r="J69" s="238"/>
      <c r="K69" s="277"/>
      <c r="L69" s="277"/>
      <c r="M69" s="277"/>
      <c r="N69" s="277"/>
      <c r="O69" s="277"/>
      <c r="P69" s="277"/>
      <c r="Q69" s="238"/>
      <c r="R69" s="238"/>
      <c r="S69" s="238"/>
      <c r="T69" s="238"/>
      <c r="U69" s="238"/>
      <c r="V69" s="238"/>
      <c r="W69" s="238"/>
      <c r="X69" s="238"/>
    </row>
    <row r="70" spans="1:24" ht="15">
      <c r="A70" s="266" t="s">
        <v>118</v>
      </c>
      <c r="B70" s="247">
        <f>IF(O62="New Salary",O61,B69*B63+B69)</f>
        <v>0</v>
      </c>
      <c r="C70" s="259"/>
      <c r="D70" s="274">
        <f>B62-B61</f>
        <v>0</v>
      </c>
      <c r="E70" s="278"/>
      <c r="F70" s="278"/>
      <c r="G70" s="278"/>
      <c r="H70" s="253"/>
      <c r="I70" s="265"/>
      <c r="J70" s="238"/>
      <c r="K70" s="277"/>
      <c r="L70" s="277"/>
      <c r="M70" s="277"/>
      <c r="N70" s="277"/>
      <c r="O70" s="277"/>
      <c r="P70" s="277"/>
      <c r="Q70" s="238"/>
      <c r="R70" s="238"/>
      <c r="S70" s="238"/>
      <c r="T70" s="238"/>
      <c r="U70" s="238"/>
      <c r="V70" s="238"/>
      <c r="W70" s="238"/>
      <c r="X70" s="238"/>
    </row>
    <row r="71" spans="1:24" ht="15.75" thickBot="1">
      <c r="A71" s="267" t="s">
        <v>119</v>
      </c>
      <c r="B71" s="268">
        <f>IF(P62="New Salary",P61,B70*B63+B70)</f>
        <v>0</v>
      </c>
      <c r="C71" s="269"/>
      <c r="D71" s="270"/>
      <c r="E71" s="270"/>
      <c r="F71" s="270"/>
      <c r="G71" s="270"/>
      <c r="H71" s="270"/>
      <c r="I71" s="271"/>
      <c r="J71" s="238"/>
      <c r="K71" s="277"/>
      <c r="L71" s="277"/>
      <c r="M71" s="277"/>
      <c r="N71" s="277"/>
      <c r="O71" s="277"/>
      <c r="P71" s="277"/>
      <c r="Q71" s="238"/>
      <c r="R71" s="238"/>
      <c r="S71" s="238"/>
      <c r="T71" s="238"/>
      <c r="U71" s="238"/>
      <c r="V71" s="238"/>
      <c r="W71" s="238"/>
      <c r="X71" s="238"/>
    </row>
    <row r="72" spans="1:24" ht="15">
      <c r="C72" s="243"/>
      <c r="D72" s="232"/>
      <c r="E72" s="232"/>
      <c r="F72" s="232"/>
      <c r="G72" s="232"/>
      <c r="H72" s="232"/>
      <c r="I72" s="232"/>
      <c r="K72" s="277"/>
      <c r="L72" s="277"/>
      <c r="M72" s="277"/>
      <c r="N72" s="277"/>
      <c r="O72" s="277"/>
      <c r="P72" s="277"/>
    </row>
    <row r="73" spans="1:24" ht="15">
      <c r="C73" s="243"/>
      <c r="D73" s="232"/>
      <c r="E73" s="232"/>
      <c r="F73" s="232"/>
      <c r="G73" s="232"/>
      <c r="H73" s="232"/>
      <c r="I73" s="232"/>
      <c r="K73" s="238"/>
      <c r="L73" s="238"/>
      <c r="M73" s="238"/>
      <c r="N73" s="238"/>
      <c r="O73" s="238"/>
      <c r="P73" s="238"/>
    </row>
    <row r="74" spans="1:24" ht="15">
      <c r="A74" s="248" t="s">
        <v>128</v>
      </c>
      <c r="B74" s="232"/>
      <c r="C74" s="243"/>
      <c r="D74" s="232"/>
      <c r="E74" s="232"/>
      <c r="F74" s="232"/>
      <c r="G74" s="232"/>
      <c r="H74" s="232"/>
      <c r="I74" s="232"/>
      <c r="K74" s="238"/>
      <c r="L74" s="238"/>
      <c r="M74" s="238"/>
      <c r="N74" s="238"/>
      <c r="O74" s="238"/>
      <c r="P74" s="238"/>
    </row>
    <row r="75" spans="1:24">
      <c r="A75" s="249" t="s">
        <v>143</v>
      </c>
      <c r="B75" s="249"/>
      <c r="K75" s="238"/>
      <c r="L75" s="238"/>
      <c r="M75" s="238"/>
      <c r="N75" s="238"/>
      <c r="O75" s="238"/>
      <c r="P75" s="238"/>
    </row>
    <row r="76" spans="1:24">
      <c r="A76" s="287" t="s">
        <v>142</v>
      </c>
      <c r="K76" s="238"/>
      <c r="L76" s="238"/>
      <c r="M76" s="238"/>
      <c r="N76" s="238"/>
      <c r="O76" s="238"/>
      <c r="P76" s="238"/>
    </row>
    <row r="77" spans="1:24">
      <c r="K77" s="238"/>
      <c r="L77" s="238"/>
      <c r="M77" s="238"/>
      <c r="N77" s="238"/>
      <c r="O77" s="238"/>
      <c r="P77" s="238"/>
    </row>
    <row r="78" spans="1:24">
      <c r="K78" s="238"/>
      <c r="L78" s="238"/>
      <c r="M78" s="238"/>
      <c r="N78" s="238"/>
      <c r="O78" s="238"/>
      <c r="P78" s="238"/>
    </row>
    <row r="79" spans="1:24">
      <c r="K79" s="238"/>
      <c r="L79" s="238"/>
      <c r="M79" s="238"/>
      <c r="N79" s="238"/>
      <c r="O79" s="238"/>
      <c r="P79" s="238"/>
    </row>
  </sheetData>
  <sheetProtection algorithmName="SHA-512" hashValue="MqGPRNPekRuIWUD3I2lqr0X+lb8rROSpEeyOLDTVjXRgfQiVw+BJCumGHG1fy+0ojulEIzm01RBMLoQtAqQSag==" saltValue="06SInySRIBXnrTfOGTzPOA==" spinCount="100000" sheet="1" objects="1" scenarios="1" selectLockedCells="1"/>
  <mergeCells count="13">
    <mergeCell ref="E59:I59"/>
    <mergeCell ref="L59:P59"/>
    <mergeCell ref="A66:B66"/>
    <mergeCell ref="E42:I42"/>
    <mergeCell ref="L42:P42"/>
    <mergeCell ref="A49:B49"/>
    <mergeCell ref="A16:B16"/>
    <mergeCell ref="A5:I5"/>
    <mergeCell ref="E25:I25"/>
    <mergeCell ref="L25:P25"/>
    <mergeCell ref="A32:B32"/>
    <mergeCell ref="E9:I9"/>
    <mergeCell ref="L9:P9"/>
  </mergeCells>
  <pageMargins left="0.7" right="0.7" top="0.75" bottom="0.75" header="0.3" footer="0.3"/>
  <pageSetup scale="7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E28"/>
  <sheetViews>
    <sheetView workbookViewId="0"/>
  </sheetViews>
  <sheetFormatPr defaultColWidth="8.7109375" defaultRowHeight="12.75"/>
  <cols>
    <col min="1" max="1" width="10.85546875" style="293" bestFit="1" customWidth="1"/>
    <col min="2" max="2" width="8.7109375" style="293"/>
    <col min="3" max="3" width="11" style="293" bestFit="1" customWidth="1"/>
    <col min="4" max="4" width="8.7109375" style="293"/>
    <col min="5" max="5" width="25.5703125" style="293" bestFit="1" customWidth="1"/>
    <col min="6" max="7" width="8.7109375" style="293"/>
    <col min="8" max="8" width="21" style="293" bestFit="1" customWidth="1"/>
    <col min="9" max="16384" width="8.7109375" style="293"/>
  </cols>
  <sheetData>
    <row r="2" spans="1:5">
      <c r="A2" s="294" t="s">
        <v>33</v>
      </c>
      <c r="B2" s="294"/>
      <c r="C2" s="294" t="s">
        <v>37</v>
      </c>
      <c r="D2" s="294"/>
      <c r="E2" s="294" t="s">
        <v>79</v>
      </c>
    </row>
    <row r="3" spans="1:5">
      <c r="A3" s="294" t="s">
        <v>34</v>
      </c>
      <c r="B3" s="294"/>
      <c r="C3" s="294" t="s">
        <v>38</v>
      </c>
      <c r="D3" s="294"/>
      <c r="E3" s="294" t="s">
        <v>55</v>
      </c>
    </row>
    <row r="4" spans="1:5">
      <c r="A4" s="294" t="s">
        <v>0</v>
      </c>
      <c r="B4" s="294"/>
      <c r="C4" s="294" t="s">
        <v>0</v>
      </c>
      <c r="D4" s="294"/>
      <c r="E4" s="294" t="s">
        <v>56</v>
      </c>
    </row>
    <row r="5" spans="1:5">
      <c r="A5" s="294" t="s">
        <v>78</v>
      </c>
      <c r="B5" s="294"/>
      <c r="C5" s="294" t="s">
        <v>78</v>
      </c>
      <c r="D5" s="294"/>
      <c r="E5" s="294" t="s">
        <v>89</v>
      </c>
    </row>
    <row r="6" spans="1:5">
      <c r="A6" s="294" t="s">
        <v>35</v>
      </c>
      <c r="B6" s="294"/>
      <c r="C6" s="294" t="s">
        <v>46</v>
      </c>
      <c r="D6" s="294"/>
      <c r="E6" s="294" t="s">
        <v>57</v>
      </c>
    </row>
    <row r="7" spans="1:5">
      <c r="A7" s="294" t="s">
        <v>36</v>
      </c>
      <c r="B7" s="294"/>
      <c r="C7" s="294" t="s">
        <v>47</v>
      </c>
      <c r="D7" s="294"/>
      <c r="E7" s="294" t="s">
        <v>58</v>
      </c>
    </row>
    <row r="8" spans="1:5">
      <c r="A8" s="294" t="s">
        <v>78</v>
      </c>
      <c r="B8" s="294"/>
      <c r="C8" s="294" t="s">
        <v>78</v>
      </c>
      <c r="D8" s="294"/>
      <c r="E8" s="294" t="s">
        <v>59</v>
      </c>
    </row>
    <row r="9" spans="1:5">
      <c r="A9" s="294"/>
      <c r="B9" s="294"/>
      <c r="C9" s="294"/>
      <c r="D9" s="294"/>
      <c r="E9" s="294" t="s">
        <v>60</v>
      </c>
    </row>
    <row r="10" spans="1:5">
      <c r="A10" s="294"/>
      <c r="B10" s="294"/>
      <c r="C10" s="294"/>
      <c r="D10" s="294"/>
      <c r="E10" s="294" t="s">
        <v>61</v>
      </c>
    </row>
    <row r="11" spans="1:5">
      <c r="A11" s="294" t="s">
        <v>105</v>
      </c>
      <c r="B11" s="294"/>
      <c r="C11" s="294"/>
      <c r="D11" s="294"/>
      <c r="E11" s="294" t="s">
        <v>62</v>
      </c>
    </row>
    <row r="12" spans="1:5">
      <c r="A12" s="294" t="s">
        <v>106</v>
      </c>
      <c r="B12" s="294"/>
      <c r="C12" s="294"/>
      <c r="D12" s="294"/>
      <c r="E12" s="294" t="s">
        <v>63</v>
      </c>
    </row>
    <row r="13" spans="1:5">
      <c r="A13" s="294" t="s">
        <v>107</v>
      </c>
      <c r="B13" s="294"/>
      <c r="C13" s="294"/>
      <c r="D13" s="294"/>
      <c r="E13" s="294" t="s">
        <v>90</v>
      </c>
    </row>
    <row r="14" spans="1:5">
      <c r="A14" s="294" t="s">
        <v>104</v>
      </c>
      <c r="B14" s="294"/>
      <c r="C14" s="294"/>
      <c r="D14" s="294"/>
      <c r="E14" s="294" t="s">
        <v>64</v>
      </c>
    </row>
    <row r="15" spans="1:5">
      <c r="A15" s="294"/>
      <c r="B15" s="294"/>
      <c r="C15" s="294"/>
      <c r="D15" s="294"/>
      <c r="E15" s="294" t="s">
        <v>65</v>
      </c>
    </row>
    <row r="16" spans="1:5">
      <c r="A16" s="294"/>
      <c r="B16" s="294"/>
      <c r="C16" s="294"/>
      <c r="D16" s="294"/>
      <c r="E16" s="294" t="s">
        <v>66</v>
      </c>
    </row>
    <row r="17" spans="1:5">
      <c r="A17" s="294" t="s">
        <v>106</v>
      </c>
      <c r="B17" s="294"/>
      <c r="C17" s="294"/>
      <c r="D17" s="294"/>
      <c r="E17" s="294" t="s">
        <v>91</v>
      </c>
    </row>
    <row r="18" spans="1:5">
      <c r="A18" s="294" t="s">
        <v>107</v>
      </c>
      <c r="B18" s="294"/>
      <c r="C18" s="294"/>
      <c r="D18" s="294"/>
      <c r="E18" s="294" t="s">
        <v>67</v>
      </c>
    </row>
    <row r="19" spans="1:5">
      <c r="A19" s="294" t="s">
        <v>104</v>
      </c>
      <c r="B19" s="294"/>
      <c r="C19" s="294"/>
      <c r="D19" s="294"/>
      <c r="E19" s="294" t="s">
        <v>68</v>
      </c>
    </row>
    <row r="20" spans="1:5">
      <c r="A20" s="294"/>
      <c r="B20" s="294"/>
      <c r="C20" s="294"/>
      <c r="D20" s="294"/>
      <c r="E20" s="294" t="s">
        <v>69</v>
      </c>
    </row>
    <row r="21" spans="1:5">
      <c r="A21" s="294"/>
      <c r="B21" s="294"/>
      <c r="C21" s="294"/>
      <c r="D21" s="294"/>
      <c r="E21" s="294" t="s">
        <v>70</v>
      </c>
    </row>
    <row r="22" spans="1:5">
      <c r="A22" s="294"/>
      <c r="B22" s="294"/>
      <c r="C22" s="294"/>
      <c r="D22" s="294"/>
      <c r="E22" s="294" t="s">
        <v>71</v>
      </c>
    </row>
    <row r="23" spans="1:5">
      <c r="A23" s="294"/>
      <c r="B23" s="294"/>
      <c r="C23" s="294"/>
      <c r="D23" s="294"/>
      <c r="E23" s="294" t="s">
        <v>72</v>
      </c>
    </row>
    <row r="24" spans="1:5">
      <c r="A24" s="294"/>
      <c r="B24" s="294"/>
      <c r="C24" s="294"/>
      <c r="D24" s="294"/>
      <c r="E24" s="294" t="s">
        <v>73</v>
      </c>
    </row>
    <row r="25" spans="1:5">
      <c r="A25" s="294"/>
      <c r="B25" s="294"/>
      <c r="C25" s="294"/>
      <c r="D25" s="294"/>
      <c r="E25" s="294" t="s">
        <v>74</v>
      </c>
    </row>
    <row r="26" spans="1:5">
      <c r="A26" s="294"/>
      <c r="B26" s="294"/>
      <c r="C26" s="294"/>
      <c r="D26" s="294"/>
      <c r="E26" s="294" t="s">
        <v>153</v>
      </c>
    </row>
    <row r="27" spans="1:5">
      <c r="A27" s="294"/>
      <c r="B27" s="294"/>
      <c r="C27" s="294"/>
      <c r="D27" s="294"/>
      <c r="E27" s="294" t="s">
        <v>75</v>
      </c>
    </row>
    <row r="28" spans="1:5">
      <c r="E28" s="29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Year1</vt:lpstr>
      <vt:lpstr>Year2</vt:lpstr>
      <vt:lpstr>Year3</vt:lpstr>
      <vt:lpstr>Year4</vt:lpstr>
      <vt:lpstr>Year5</vt:lpstr>
      <vt:lpstr>Cumulative</vt:lpstr>
      <vt:lpstr>Resource 1_% Effort Calculator</vt:lpstr>
      <vt:lpstr>Salary Adjustment</vt:lpstr>
      <vt:lpstr>Drop-Downs</vt:lpstr>
      <vt:lpstr>ECASDept</vt:lpstr>
      <vt:lpstr>LimitsFandA</vt:lpstr>
      <vt:lpstr>LocationDropDown</vt:lpstr>
      <vt:lpstr>OtherCostShareYr1</vt:lpstr>
      <vt:lpstr>Cumulative!Print_Area</vt:lpstr>
      <vt:lpstr>'Resource 1_% Effort Calculator'!Print_Area</vt:lpstr>
      <vt:lpstr>'Salary Adjustment'!Print_Area</vt:lpstr>
      <vt:lpstr>Year1!Print_Area</vt:lpstr>
      <vt:lpstr>Year2!Print_Area</vt:lpstr>
      <vt:lpstr>Year3!Print_Area</vt:lpstr>
      <vt:lpstr>Year4!Print_Area</vt:lpstr>
      <vt:lpstr>Year5!Print_Area</vt:lpstr>
      <vt:lpstr>PurposeDropDown</vt:lpstr>
      <vt:lpstr>RequestedFundsYr1</vt:lpstr>
      <vt:lpstr>Year2!Senior_Personnel</vt:lpstr>
      <vt:lpstr>WVUCostShareYr1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ECAS Budget Template</dc:title>
  <dc:creator>Katie Stores_Mod</dc:creator>
  <dc:description>Modification, per WVU requirements, of LSU budget sheets. Telephonic approval received from LSU sponsored programs office to use the on-line templates.</dc:description>
  <cp:lastModifiedBy>Storey Clayton </cp:lastModifiedBy>
  <cp:lastPrinted>2015-09-15T18:38:01Z</cp:lastPrinted>
  <dcterms:created xsi:type="dcterms:W3CDTF">1999-02-04T15:36:47Z</dcterms:created>
  <dcterms:modified xsi:type="dcterms:W3CDTF">2019-02-06T20:57:22Z</dcterms:modified>
</cp:coreProperties>
</file>