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autoCompressPictures="0"/>
  <mc:AlternateContent xmlns:mc="http://schemas.openxmlformats.org/markup-compatibility/2006">
    <mc:Choice Requires="x15">
      <x15ac:absPath xmlns:x15ac="http://schemas.microsoft.com/office/spreadsheetml/2010/11/ac" url="C:\Users\mejeffers\Dropbox\ECAS Research Office\Resources and Data\Budget Template\"/>
    </mc:Choice>
  </mc:AlternateContent>
  <bookViews>
    <workbookView xWindow="14940" yWindow="1740" windowWidth="25605" windowHeight="16065" tabRatio="624"/>
  </bookViews>
  <sheets>
    <sheet name="Year1" sheetId="36" r:id="rId1"/>
    <sheet name="Year2" sheetId="38" r:id="rId2"/>
    <sheet name="Year3" sheetId="39" r:id="rId3"/>
    <sheet name="Year4" sheetId="40" r:id="rId4"/>
    <sheet name="Year5" sheetId="41" r:id="rId5"/>
    <sheet name="Cumulative" sheetId="42" r:id="rId6"/>
    <sheet name="Salary Adjustment" sheetId="44" r:id="rId7"/>
    <sheet name="Resource 1_% Effort Calculator" sheetId="43" r:id="rId8"/>
    <sheet name="Drop-Downs" sheetId="37" state="hidden" r:id="rId9"/>
  </sheets>
  <externalReferences>
    <externalReference r:id="rId10"/>
  </externalReferences>
  <definedNames>
    <definedName name="ECASDept">'Drop-Downs'!$E$3:$E$27</definedName>
    <definedName name="LimitsFandA" localSheetId="7">'[1]Drop-Downs'!$C$6:$C$7</definedName>
    <definedName name="LimitsFandA">'Drop-Downs'!$C$6:$C$7</definedName>
    <definedName name="LocationDropDown" localSheetId="7">'[1]Drop-Downs'!$A$6:$A$7</definedName>
    <definedName name="LocationDropDown">'Drop-Downs'!$A$6:$A$7</definedName>
    <definedName name="OtherCostShareYr1">Year1!$K$23:$L$54</definedName>
    <definedName name="_xlnm.Print_Area" localSheetId="5">Cumulative!$A$1:$L$56</definedName>
    <definedName name="_xlnm.Print_Area" localSheetId="7">'Resource 1_% Effort Calculator'!$A$1:$E$22</definedName>
    <definedName name="_xlnm.Print_Area" localSheetId="6">'Salary Adjustment'!$A$1:$I$76</definedName>
    <definedName name="_xlnm.Print_Area" localSheetId="0">Year1!$A$1:$L$67</definedName>
    <definedName name="_xlnm.Print_Area" localSheetId="1">Year2!$A$1:$L$67</definedName>
    <definedName name="_xlnm.Print_Area" localSheetId="2">Year3!$A$1:$L$67</definedName>
    <definedName name="_xlnm.Print_Area" localSheetId="3">Year4!$A$1:$L$67</definedName>
    <definedName name="_xlnm.Print_Area" localSheetId="4">Year5!$A$1:$L$68</definedName>
    <definedName name="PurposeDropDown" localSheetId="7">'[1]Drop-Downs'!$A$2:$A$4</definedName>
    <definedName name="PurposeDropDown">'Drop-Downs'!$A$2:$A$4</definedName>
    <definedName name="RequestedFundsYr1">Year1!$G$23:$H$54</definedName>
    <definedName name="Senior_Personnel" localSheetId="1">Year2!$A$23:$B$30</definedName>
    <definedName name="WVUCostShareYr1">Year1!$I$23:$J$54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34" i="41" l="1"/>
  <c r="G33" i="41"/>
  <c r="G32" i="41"/>
  <c r="G34" i="40"/>
  <c r="G39" i="40"/>
  <c r="G33" i="40"/>
  <c r="G38" i="40"/>
  <c r="H14" i="44"/>
  <c r="O12" i="44"/>
  <c r="G14" i="44"/>
  <c r="N12" i="44"/>
  <c r="F14" i="44"/>
  <c r="M12" i="44"/>
  <c r="E14" i="44"/>
  <c r="L11" i="44"/>
  <c r="B18" i="44"/>
  <c r="B19" i="44"/>
  <c r="B20" i="44"/>
  <c r="D23" i="40"/>
  <c r="G23" i="40"/>
  <c r="H30" i="44"/>
  <c r="O28" i="44"/>
  <c r="G30" i="44"/>
  <c r="N28" i="44"/>
  <c r="F30" i="44"/>
  <c r="M28" i="44"/>
  <c r="E30" i="44"/>
  <c r="L27" i="44"/>
  <c r="B34" i="44"/>
  <c r="B35" i="44"/>
  <c r="B36" i="44"/>
  <c r="D24" i="40"/>
  <c r="G24" i="40"/>
  <c r="H47" i="44"/>
  <c r="O45" i="44"/>
  <c r="G47" i="44"/>
  <c r="N45" i="44"/>
  <c r="F47" i="44"/>
  <c r="M45" i="44"/>
  <c r="E47" i="44"/>
  <c r="L44" i="44"/>
  <c r="B51" i="44"/>
  <c r="B52" i="44"/>
  <c r="B53" i="44"/>
  <c r="D25" i="40"/>
  <c r="G25" i="40"/>
  <c r="G26" i="40"/>
  <c r="G27" i="40"/>
  <c r="G28" i="40"/>
  <c r="G29" i="40"/>
  <c r="G30" i="40"/>
  <c r="G32" i="40"/>
  <c r="G35" i="40"/>
  <c r="G37" i="40"/>
  <c r="G40" i="40"/>
  <c r="G45" i="40"/>
  <c r="G52" i="40"/>
  <c r="G34" i="39"/>
  <c r="G33" i="39"/>
  <c r="G32" i="39"/>
  <c r="G34" i="38"/>
  <c r="G39" i="38"/>
  <c r="G33" i="38"/>
  <c r="G38" i="38"/>
  <c r="G32" i="38"/>
  <c r="G32" i="36"/>
  <c r="G32" i="42"/>
  <c r="C54" i="36"/>
  <c r="D70" i="44"/>
  <c r="I64" i="44"/>
  <c r="H64" i="44"/>
  <c r="O62" i="44"/>
  <c r="G64" i="44"/>
  <c r="N62" i="44"/>
  <c r="F64" i="44"/>
  <c r="E64" i="44"/>
  <c r="L61" i="44"/>
  <c r="F63" i="44"/>
  <c r="M61" i="44"/>
  <c r="G63" i="44"/>
  <c r="N61" i="44"/>
  <c r="M62" i="44"/>
  <c r="B68" i="44"/>
  <c r="L62" i="44"/>
  <c r="I63" i="44"/>
  <c r="H63" i="44"/>
  <c r="E63" i="44"/>
  <c r="P62" i="44"/>
  <c r="B42" i="44"/>
  <c r="B25" i="44"/>
  <c r="B9" i="44"/>
  <c r="D53" i="44"/>
  <c r="I47" i="44"/>
  <c r="P45" i="44"/>
  <c r="F46" i="44"/>
  <c r="M44" i="44"/>
  <c r="D25" i="38"/>
  <c r="G25" i="38"/>
  <c r="I46" i="44"/>
  <c r="H46" i="44"/>
  <c r="G46" i="44"/>
  <c r="E46" i="44"/>
  <c r="D36" i="44"/>
  <c r="I30" i="44"/>
  <c r="P28" i="44"/>
  <c r="L28" i="44"/>
  <c r="I29" i="44"/>
  <c r="H29" i="44"/>
  <c r="G29" i="44"/>
  <c r="F29" i="44"/>
  <c r="E29" i="44"/>
  <c r="B67" i="44"/>
  <c r="D24" i="38"/>
  <c r="G24" i="38"/>
  <c r="M27" i="44"/>
  <c r="N27" i="44"/>
  <c r="B50" i="44"/>
  <c r="D25" i="36"/>
  <c r="G25" i="36"/>
  <c r="G26" i="38"/>
  <c r="G27" i="38"/>
  <c r="G28" i="38"/>
  <c r="G29" i="38"/>
  <c r="G30" i="38"/>
  <c r="G26" i="39"/>
  <c r="G27" i="39"/>
  <c r="G28" i="39"/>
  <c r="G29" i="39"/>
  <c r="G30" i="39"/>
  <c r="G26" i="41"/>
  <c r="G27" i="41"/>
  <c r="G28" i="41"/>
  <c r="G29" i="41"/>
  <c r="G30" i="41"/>
  <c r="E13" i="44"/>
  <c r="I14" i="44"/>
  <c r="P12" i="44"/>
  <c r="G13" i="44"/>
  <c r="H13" i="44"/>
  <c r="I13" i="44"/>
  <c r="F13" i="44"/>
  <c r="B33" i="44"/>
  <c r="D24" i="36"/>
  <c r="G24" i="36"/>
  <c r="M11" i="44"/>
  <c r="L12" i="44"/>
  <c r="D20" i="44"/>
  <c r="B17" i="44"/>
  <c r="D23" i="36"/>
  <c r="G23" i="36"/>
  <c r="A28" i="42"/>
  <c r="A29" i="42"/>
  <c r="A30" i="42"/>
  <c r="A28" i="41"/>
  <c r="A29" i="41"/>
  <c r="A30" i="41"/>
  <c r="A28" i="40"/>
  <c r="A29" i="40"/>
  <c r="A30" i="40"/>
  <c r="A28" i="39"/>
  <c r="A29" i="39"/>
  <c r="A30" i="39"/>
  <c r="A28" i="38"/>
  <c r="A29" i="38"/>
  <c r="A30" i="38"/>
  <c r="G34" i="36"/>
  <c r="G26" i="36"/>
  <c r="G27" i="36"/>
  <c r="G28" i="36"/>
  <c r="G29" i="36"/>
  <c r="G30" i="36"/>
  <c r="G33" i="36"/>
  <c r="G35" i="36"/>
  <c r="G29" i="42"/>
  <c r="G28" i="42"/>
  <c r="G27" i="42"/>
  <c r="G26" i="42"/>
  <c r="A26" i="42"/>
  <c r="A27" i="42"/>
  <c r="A26" i="41"/>
  <c r="A27" i="41"/>
  <c r="A26" i="40"/>
  <c r="A27" i="40"/>
  <c r="A26" i="39"/>
  <c r="A27" i="39"/>
  <c r="A27" i="38"/>
  <c r="A26" i="38"/>
  <c r="A25" i="42"/>
  <c r="A24" i="42"/>
  <c r="A25" i="41"/>
  <c r="A24" i="41"/>
  <c r="A25" i="40"/>
  <c r="A24" i="40"/>
  <c r="A25" i="39"/>
  <c r="A24" i="39"/>
  <c r="A25" i="38"/>
  <c r="A24" i="38"/>
  <c r="G45" i="36"/>
  <c r="G45" i="38"/>
  <c r="G45" i="39"/>
  <c r="G45" i="41"/>
  <c r="G45" i="42"/>
  <c r="G61" i="38"/>
  <c r="E10" i="43"/>
  <c r="B10" i="43"/>
  <c r="C20" i="43"/>
  <c r="G38" i="39"/>
  <c r="K9" i="36"/>
  <c r="K9" i="39"/>
  <c r="K8" i="36"/>
  <c r="K8" i="41"/>
  <c r="G30" i="42"/>
  <c r="G13" i="42"/>
  <c r="G12" i="42"/>
  <c r="B17" i="42"/>
  <c r="B16" i="42"/>
  <c r="B15" i="42"/>
  <c r="B13" i="42"/>
  <c r="B12" i="42"/>
  <c r="G13" i="41"/>
  <c r="G12" i="41"/>
  <c r="B55" i="41"/>
  <c r="B12" i="41"/>
  <c r="B13" i="41"/>
  <c r="C54" i="41"/>
  <c r="G54" i="41"/>
  <c r="G38" i="41"/>
  <c r="B21" i="44"/>
  <c r="D23" i="41"/>
  <c r="G23" i="41"/>
  <c r="B37" i="44"/>
  <c r="D24" i="41"/>
  <c r="G24" i="41"/>
  <c r="B54" i="44"/>
  <c r="D25" i="41"/>
  <c r="G25" i="41"/>
  <c r="G35" i="41"/>
  <c r="G37" i="41"/>
  <c r="G39" i="41"/>
  <c r="G40" i="41"/>
  <c r="G52" i="41"/>
  <c r="G56" i="41"/>
  <c r="B17" i="41"/>
  <c r="B16" i="41"/>
  <c r="B15" i="41"/>
  <c r="G13" i="40"/>
  <c r="G12" i="40"/>
  <c r="B55" i="40"/>
  <c r="B12" i="40"/>
  <c r="B13" i="40"/>
  <c r="C54" i="40"/>
  <c r="G54" i="40"/>
  <c r="B17" i="40"/>
  <c r="B16" i="40"/>
  <c r="B15" i="40"/>
  <c r="G13" i="39"/>
  <c r="G12" i="39"/>
  <c r="B12" i="39"/>
  <c r="B13" i="39"/>
  <c r="C54" i="39"/>
  <c r="B17" i="39"/>
  <c r="B16" i="39"/>
  <c r="B15" i="39"/>
  <c r="G13" i="38"/>
  <c r="G12" i="38"/>
  <c r="B55" i="38"/>
  <c r="B12" i="38"/>
  <c r="B13" i="38"/>
  <c r="C54" i="38"/>
  <c r="G54" i="38"/>
  <c r="B17" i="38"/>
  <c r="B16" i="38"/>
  <c r="B15" i="38"/>
  <c r="K7" i="36"/>
  <c r="K7" i="41"/>
  <c r="K7" i="42"/>
  <c r="G67" i="41"/>
  <c r="G66" i="41"/>
  <c r="G65" i="41"/>
  <c r="G64" i="41"/>
  <c r="A67" i="41"/>
  <c r="A66" i="41"/>
  <c r="A65" i="41"/>
  <c r="A64" i="41"/>
  <c r="G67" i="40"/>
  <c r="G66" i="40"/>
  <c r="G65" i="40"/>
  <c r="G64" i="40"/>
  <c r="A67" i="40"/>
  <c r="A66" i="40"/>
  <c r="A65" i="40"/>
  <c r="A64" i="40"/>
  <c r="G67" i="39"/>
  <c r="G66" i="39"/>
  <c r="G65" i="39"/>
  <c r="G64" i="39"/>
  <c r="A67" i="39"/>
  <c r="A66" i="39"/>
  <c r="A65" i="39"/>
  <c r="G67" i="38"/>
  <c r="G66" i="38"/>
  <c r="G65" i="38"/>
  <c r="G64" i="38"/>
  <c r="A67" i="38"/>
  <c r="A66" i="38"/>
  <c r="A65" i="38"/>
  <c r="A64" i="38"/>
  <c r="G67" i="36"/>
  <c r="G66" i="36"/>
  <c r="G65" i="36"/>
  <c r="G64" i="36"/>
  <c r="G63" i="41"/>
  <c r="G62" i="41"/>
  <c r="G63" i="40"/>
  <c r="G62" i="40"/>
  <c r="G63" i="39"/>
  <c r="G62" i="39"/>
  <c r="G63" i="38"/>
  <c r="G62" i="38"/>
  <c r="G63" i="36"/>
  <c r="G62" i="36"/>
  <c r="G61" i="36"/>
  <c r="G61" i="39"/>
  <c r="G61" i="40"/>
  <c r="A64" i="39"/>
  <c r="A63" i="39"/>
  <c r="A62" i="39"/>
  <c r="A61" i="39"/>
  <c r="A63" i="38"/>
  <c r="A62" i="38"/>
  <c r="A61" i="38"/>
  <c r="A63" i="41"/>
  <c r="A62" i="41"/>
  <c r="A61" i="41"/>
  <c r="A63" i="40"/>
  <c r="A62" i="40"/>
  <c r="A61" i="40"/>
  <c r="B11" i="42"/>
  <c r="H9" i="42"/>
  <c r="H8" i="42"/>
  <c r="H7" i="42"/>
  <c r="H9" i="41"/>
  <c r="H8" i="41"/>
  <c r="H7" i="41"/>
  <c r="H9" i="40"/>
  <c r="H8" i="40"/>
  <c r="H7" i="40"/>
  <c r="H9" i="39"/>
  <c r="H8" i="39"/>
  <c r="H7" i="39"/>
  <c r="H9" i="38"/>
  <c r="H8" i="38"/>
  <c r="H7" i="38"/>
  <c r="A23" i="41"/>
  <c r="B5" i="42"/>
  <c r="C7" i="42"/>
  <c r="C8" i="42"/>
  <c r="C9" i="42"/>
  <c r="G41" i="42"/>
  <c r="I41" i="42"/>
  <c r="K41" i="42"/>
  <c r="G42" i="42"/>
  <c r="I42" i="42"/>
  <c r="K42" i="42"/>
  <c r="G43" i="42"/>
  <c r="I43" i="42"/>
  <c r="K43" i="42"/>
  <c r="I45" i="42"/>
  <c r="K45" i="42"/>
  <c r="G46" i="42"/>
  <c r="I46" i="42"/>
  <c r="K46" i="42"/>
  <c r="G47" i="42"/>
  <c r="I47" i="42"/>
  <c r="K47" i="42"/>
  <c r="G48" i="42"/>
  <c r="I48" i="42"/>
  <c r="K48" i="42"/>
  <c r="G49" i="42"/>
  <c r="I49" i="42"/>
  <c r="K49" i="42"/>
  <c r="G50" i="42"/>
  <c r="I50" i="42"/>
  <c r="K50" i="42"/>
  <c r="G51" i="42"/>
  <c r="I51" i="42"/>
  <c r="K51" i="42"/>
  <c r="B5" i="41"/>
  <c r="C7" i="41"/>
  <c r="C8" i="41"/>
  <c r="C9" i="41"/>
  <c r="B5" i="40"/>
  <c r="C7" i="40"/>
  <c r="C8" i="40"/>
  <c r="C9" i="40"/>
  <c r="B5" i="39"/>
  <c r="C7" i="39"/>
  <c r="C8" i="39"/>
  <c r="C9" i="39"/>
  <c r="I32" i="42"/>
  <c r="K32" i="42"/>
  <c r="B5" i="38"/>
  <c r="C7" i="38"/>
  <c r="C8" i="38"/>
  <c r="C9" i="38"/>
  <c r="I35" i="36"/>
  <c r="K35" i="36"/>
  <c r="I37" i="36"/>
  <c r="K37" i="36"/>
  <c r="G38" i="36"/>
  <c r="I38" i="36"/>
  <c r="K38" i="36"/>
  <c r="I39" i="36"/>
  <c r="K39" i="36"/>
  <c r="I37" i="38"/>
  <c r="I38" i="38"/>
  <c r="I35" i="38"/>
  <c r="I39" i="38"/>
  <c r="I40" i="38"/>
  <c r="I52" i="38"/>
  <c r="K38" i="38"/>
  <c r="K35" i="38"/>
  <c r="K37" i="38"/>
  <c r="K39" i="38"/>
  <c r="I39" i="39"/>
  <c r="K38" i="39"/>
  <c r="I24" i="42"/>
  <c r="G39" i="39"/>
  <c r="K30" i="42"/>
  <c r="I30" i="42"/>
  <c r="K24" i="42"/>
  <c r="K23" i="42"/>
  <c r="K25" i="42"/>
  <c r="K26" i="42"/>
  <c r="K27" i="42"/>
  <c r="K28" i="42"/>
  <c r="K29" i="42"/>
  <c r="K37" i="42"/>
  <c r="I26" i="42"/>
  <c r="I35" i="39"/>
  <c r="I29" i="42"/>
  <c r="I27" i="42"/>
  <c r="I37" i="39"/>
  <c r="I38" i="39"/>
  <c r="I40" i="39"/>
  <c r="I52" i="39"/>
  <c r="K37" i="39"/>
  <c r="I28" i="42"/>
  <c r="K39" i="39"/>
  <c r="K35" i="39"/>
  <c r="K40" i="39"/>
  <c r="K52" i="39"/>
  <c r="I35" i="40"/>
  <c r="I37" i="40"/>
  <c r="K37" i="40"/>
  <c r="K35" i="40"/>
  <c r="K38" i="40"/>
  <c r="K39" i="40"/>
  <c r="K40" i="40"/>
  <c r="K52" i="40"/>
  <c r="I39" i="41"/>
  <c r="I38" i="41"/>
  <c r="I35" i="41"/>
  <c r="I37" i="41"/>
  <c r="I40" i="41"/>
  <c r="I52" i="41"/>
  <c r="I54" i="41"/>
  <c r="I39" i="40"/>
  <c r="I25" i="42"/>
  <c r="I23" i="42"/>
  <c r="I34" i="42"/>
  <c r="I39" i="42"/>
  <c r="K38" i="41"/>
  <c r="K33" i="42"/>
  <c r="K38" i="42"/>
  <c r="K37" i="41"/>
  <c r="I38" i="40"/>
  <c r="K39" i="41"/>
  <c r="K34" i="42"/>
  <c r="K39" i="42"/>
  <c r="K35" i="42"/>
  <c r="I33" i="42"/>
  <c r="I38" i="42"/>
  <c r="K35" i="41"/>
  <c r="G61" i="41"/>
  <c r="K8" i="42"/>
  <c r="K9" i="42"/>
  <c r="K9" i="40"/>
  <c r="K9" i="38"/>
  <c r="K9" i="41"/>
  <c r="K8" i="39"/>
  <c r="K8" i="40"/>
  <c r="K8" i="38"/>
  <c r="A23" i="39"/>
  <c r="A23" i="38"/>
  <c r="A23" i="40"/>
  <c r="A23" i="42"/>
  <c r="K7" i="38"/>
  <c r="K7" i="39"/>
  <c r="K7" i="40"/>
  <c r="B55" i="39"/>
  <c r="G54" i="39"/>
  <c r="N11" i="44"/>
  <c r="O11" i="44"/>
  <c r="P11" i="44"/>
  <c r="D23" i="38"/>
  <c r="G23" i="38"/>
  <c r="G35" i="38"/>
  <c r="B69" i="44"/>
  <c r="B70" i="44"/>
  <c r="B71" i="44"/>
  <c r="G37" i="36"/>
  <c r="D25" i="39"/>
  <c r="G25" i="39"/>
  <c r="D24" i="39"/>
  <c r="G24" i="39"/>
  <c r="I37" i="42"/>
  <c r="I35" i="42"/>
  <c r="I40" i="42"/>
  <c r="I52" i="42"/>
  <c r="N44" i="44"/>
  <c r="O44" i="44"/>
  <c r="O27" i="44"/>
  <c r="P27" i="44"/>
  <c r="P44" i="44"/>
  <c r="B55" i="36"/>
  <c r="G54" i="36"/>
  <c r="O61" i="44"/>
  <c r="P61" i="44"/>
  <c r="L45" i="44"/>
  <c r="G33" i="42"/>
  <c r="G38" i="42"/>
  <c r="D23" i="39"/>
  <c r="G23" i="39"/>
  <c r="G37" i="38"/>
  <c r="G24" i="42"/>
  <c r="G37" i="39"/>
  <c r="G35" i="39"/>
  <c r="G40" i="39"/>
  <c r="G52" i="39"/>
  <c r="G25" i="42"/>
  <c r="G23" i="42"/>
  <c r="G37" i="42"/>
  <c r="K40" i="42"/>
  <c r="K52" i="42"/>
  <c r="K40" i="41"/>
  <c r="K52" i="41"/>
  <c r="K54" i="41"/>
  <c r="K56" i="41"/>
  <c r="I56" i="41"/>
  <c r="G56" i="40"/>
  <c r="I40" i="40"/>
  <c r="I52" i="40"/>
  <c r="I54" i="40"/>
  <c r="I56" i="40"/>
  <c r="K54" i="40"/>
  <c r="K56" i="40"/>
  <c r="D17" i="40"/>
  <c r="K54" i="39"/>
  <c r="K56" i="39"/>
  <c r="G56" i="39"/>
  <c r="I54" i="39"/>
  <c r="I56" i="39"/>
  <c r="K40" i="38"/>
  <c r="K52" i="38"/>
  <c r="G40" i="38"/>
  <c r="G52" i="38"/>
  <c r="G56" i="38"/>
  <c r="I54" i="38"/>
  <c r="I56" i="38"/>
  <c r="K54" i="38"/>
  <c r="K56" i="38"/>
  <c r="G54" i="42"/>
  <c r="K40" i="36"/>
  <c r="K52" i="36"/>
  <c r="I40" i="36"/>
  <c r="I52" i="36"/>
  <c r="I54" i="36"/>
  <c r="K54" i="36"/>
  <c r="G34" i="42"/>
  <c r="G39" i="36"/>
  <c r="G40" i="36"/>
  <c r="G52" i="36"/>
  <c r="G56" i="36"/>
  <c r="D17" i="41"/>
  <c r="D16" i="41"/>
  <c r="D16" i="40"/>
  <c r="D16" i="39"/>
  <c r="D17" i="39"/>
  <c r="D17" i="38"/>
  <c r="D16" i="38"/>
  <c r="I54" i="42"/>
  <c r="I55" i="42"/>
  <c r="K54" i="42"/>
  <c r="K55" i="42"/>
  <c r="I56" i="36"/>
  <c r="K56" i="36"/>
  <c r="D17" i="36"/>
  <c r="D16" i="36"/>
  <c r="G35" i="42"/>
  <c r="G39" i="42"/>
  <c r="G40" i="42"/>
  <c r="G52" i="42"/>
  <c r="G55" i="42"/>
  <c r="D16" i="42"/>
  <c r="D17" i="42"/>
</calcChain>
</file>

<file path=xl/sharedStrings.xml><?xml version="1.0" encoding="utf-8"?>
<sst xmlns="http://schemas.openxmlformats.org/spreadsheetml/2006/main" count="519" uniqueCount="155">
  <si>
    <t>Other</t>
  </si>
  <si>
    <t>Project Title:</t>
  </si>
  <si>
    <t>Requested Funds</t>
  </si>
  <si>
    <t>Amount</t>
  </si>
  <si>
    <t>WVU Cost Share</t>
  </si>
  <si>
    <t>MTDC</t>
  </si>
  <si>
    <t>A.  Salaries and Wages</t>
  </si>
  <si>
    <t>Effort (%)</t>
  </si>
  <si>
    <t>Benefits Eligible</t>
  </si>
  <si>
    <t>Post Doctoral</t>
  </si>
  <si>
    <t>Graduate Assistants</t>
  </si>
  <si>
    <t>Undergraduate Students</t>
  </si>
  <si>
    <t># Supported</t>
  </si>
  <si>
    <t>B. Subtotal Salaries and Wages</t>
  </si>
  <si>
    <t>C. Fringe Benefits</t>
  </si>
  <si>
    <t>Fringe Rate</t>
  </si>
  <si>
    <t>D.  Total Personnel Costs</t>
  </si>
  <si>
    <t>E.  Travel</t>
  </si>
  <si>
    <t>F.  Supplies</t>
  </si>
  <si>
    <t>G.  Operating Services</t>
  </si>
  <si>
    <t>H.  Professional Services</t>
  </si>
  <si>
    <t>Subcontracts</t>
  </si>
  <si>
    <t>Consultants</t>
  </si>
  <si>
    <t>Other Services</t>
  </si>
  <si>
    <t>I.  Stipends</t>
  </si>
  <si>
    <t>J.  Tuition</t>
  </si>
  <si>
    <t>K.  Equipment (&gt; $5,000)</t>
  </si>
  <si>
    <t>L.  Other Charges</t>
  </si>
  <si>
    <t>M.  Total Direct Costs</t>
  </si>
  <si>
    <t>N.  Facilities &amp; Administrative Costs</t>
  </si>
  <si>
    <t>F&amp;A Rate</t>
  </si>
  <si>
    <t>MTDC:</t>
  </si>
  <si>
    <t>O.  Total Project Costs</t>
  </si>
  <si>
    <t>Senior Personnel</t>
  </si>
  <si>
    <t>Instruction</t>
  </si>
  <si>
    <t>Research</t>
  </si>
  <si>
    <t>On Campus</t>
  </si>
  <si>
    <t>Off Campus</t>
  </si>
  <si>
    <t>Subcontract</t>
  </si>
  <si>
    <t>Consultant</t>
  </si>
  <si>
    <t>Agency Rate:</t>
  </si>
  <si>
    <t># of Years:</t>
  </si>
  <si>
    <t>Inflationary Rate:</t>
  </si>
  <si>
    <t>Amount required</t>
  </si>
  <si>
    <t>Funding Purpose:</t>
  </si>
  <si>
    <t>Project Location:</t>
  </si>
  <si>
    <t>Agency Limits F&amp;A?</t>
  </si>
  <si>
    <t>Yes</t>
  </si>
  <si>
    <t>No</t>
  </si>
  <si>
    <t>Multi-year ?</t>
  </si>
  <si>
    <t>% Provided</t>
  </si>
  <si>
    <t>$ Provided</t>
  </si>
  <si>
    <t>(for multi-year projects)</t>
  </si>
  <si>
    <t>SUBCONTRACT DETAILS</t>
  </si>
  <si>
    <t>Vendor</t>
  </si>
  <si>
    <t>Instructions</t>
  </si>
  <si>
    <t>Biology</t>
  </si>
  <si>
    <t>Chemistry</t>
  </si>
  <si>
    <t>Cultural Resource Management</t>
  </si>
  <si>
    <t>Dean's Office</t>
  </si>
  <si>
    <t>English</t>
  </si>
  <si>
    <t>Forensics</t>
  </si>
  <si>
    <t>Geology &amp; Geography</t>
  </si>
  <si>
    <t>History</t>
  </si>
  <si>
    <t>Leadership Studies</t>
  </si>
  <si>
    <t>Multidisciplinary Studies</t>
  </si>
  <si>
    <t>Native American Studies</t>
  </si>
  <si>
    <t>Philosophy</t>
  </si>
  <si>
    <t>Political Science</t>
  </si>
  <si>
    <t>Psychology</t>
  </si>
  <si>
    <t>Public Administration</t>
  </si>
  <si>
    <t>Public Affairs</t>
  </si>
  <si>
    <t>Social Work</t>
  </si>
  <si>
    <t>Sociology &amp; Anthropology</t>
  </si>
  <si>
    <t>Statistics</t>
  </si>
  <si>
    <t>Women's Studies</t>
  </si>
  <si>
    <t>WVU Press</t>
  </si>
  <si>
    <t xml:space="preserve">Undergraduate Students </t>
  </si>
  <si>
    <t>Principal Investigator(s) and Dept.:</t>
  </si>
  <si>
    <t>Select</t>
  </si>
  <si>
    <t>Select Department</t>
  </si>
  <si>
    <t>Subcontracts (see  details below)</t>
  </si>
  <si>
    <t>% Effort</t>
  </si>
  <si>
    <t>Institutional Appointment--12 months 
(Calendar Year)</t>
  </si>
  <si>
    <t>Twelve-Month Institutional Appointment:</t>
  </si>
  <si>
    <t>Directions:</t>
  </si>
  <si>
    <t>FACULTY EFFORT CALCULATOR</t>
  </si>
  <si>
    <t>Summer Appointment 
(3 Months)</t>
  </si>
  <si>
    <t xml:space="preserve"> Academic Year Appointment
(9 Months)</t>
  </si>
  <si>
    <t>Nine-Month &amp; Summer Appointments</t>
  </si>
  <si>
    <t>Communication Studies</t>
  </si>
  <si>
    <t>World Languages (WLLI)</t>
  </si>
  <si>
    <t>Mathematics</t>
  </si>
  <si>
    <t>Physics &amp; Astronomy</t>
  </si>
  <si>
    <t>Cost sharing required?</t>
  </si>
  <si>
    <t>Percentage required (or)</t>
  </si>
  <si>
    <t>Appointment Term</t>
  </si>
  <si>
    <t>Salary/
Stipend</t>
  </si>
  <si>
    <t>Months Requested</t>
  </si>
  <si>
    <t>This effort calculator and the following notes are modified versions of the faculty calculator developed by the West Virginia University Research Corporation.</t>
  </si>
  <si>
    <t>"The percentage of effort for a person with an institutional appointment that is less than 12 months cannot exceed 100% for the academic year, which is the equivalent of 9 person-months of effort (100% effort x 9 academic months = 9 person-months of effort), and 100% for the summer months, which is the equivalent of 3 person-months of effort (100% effort x 3 summer months = 3 person-months of effort)."</t>
  </si>
  <si>
    <r>
      <t>To calculate % effort, insert the total person-months of effort in the first gold cell (</t>
    </r>
    <r>
      <rPr>
        <i/>
        <sz val="12"/>
        <rFont val="Arial"/>
        <family val="2"/>
      </rPr>
      <t>identified by the red arrow</t>
    </r>
    <r>
      <rPr>
        <sz val="12"/>
        <rFont val="Arial"/>
        <family val="2"/>
      </rPr>
      <t xml:space="preserve">) for the applicable appointment type (e.g., 9 months and/or summer or 12-months).  The total % effort will auto-calculate.  
Please note, for an institutional appointment that is less than 12 months, distribute all effort between the academic and/or summer percentage of effort.  Percent effort </t>
    </r>
    <r>
      <rPr>
        <b/>
        <sz val="12"/>
        <rFont val="Arial"/>
        <family val="2"/>
      </rPr>
      <t>cannot</t>
    </r>
    <r>
      <rPr>
        <sz val="12"/>
        <rFont val="Arial"/>
        <family val="2"/>
      </rPr>
      <t xml:space="preserve"> exceed 100%.</t>
    </r>
  </si>
  <si>
    <t>Person-Months of Effort</t>
  </si>
  <si>
    <t>Total Person-Months of Effort</t>
  </si>
  <si>
    <t>"The percentage of effort for a person with an institutional appointment of 12 months cannot exceed 100%, which is the equivalent of 12 person-months of effort (100% effort x 12 calendar months = 12 person-months of effort)."
"For example, if a person has an institutional appointment of 12 months and will be working 4.5 total person-months of effort on the project during the calendar year, then his/her % effort during the calendar year will be 38% (4.50 months/12 calendar months = 38% effort)."</t>
  </si>
  <si>
    <t xml:space="preserve">"For example, if a person has an institutional appointment of 9 months and will be working 2.5 person-months of effort on a project during the academic year, then his/her % of effort during the academic year will be 28% (2.5 person-months/9 academic months = 28% of effort).  Likewise, 1.5 person-months of effort during the summer is 50% of effort (1.5 person-months/3 summer months = 50%)."  </t>
  </si>
  <si>
    <t>Summer</t>
  </si>
  <si>
    <t>Select AY, CA, or Summer</t>
  </si>
  <si>
    <t>Academic Year</t>
  </si>
  <si>
    <t>Calendar Year</t>
  </si>
  <si>
    <t>Project Title</t>
  </si>
  <si>
    <r>
      <t xml:space="preserve">Research Period </t>
    </r>
    <r>
      <rPr>
        <sz val="9"/>
        <color theme="0"/>
        <rFont val="Arial"/>
        <family val="2"/>
      </rPr>
      <t>(AY, CA, or Summer)</t>
    </r>
  </si>
  <si>
    <t>Year 1</t>
  </si>
  <si>
    <t>Year 2</t>
  </si>
  <si>
    <t>Year 3</t>
  </si>
  <si>
    <t>Year 4</t>
  </si>
  <si>
    <t>Year 5</t>
  </si>
  <si>
    <t>Budget Year 1</t>
  </si>
  <si>
    <t>Budget Year 2</t>
  </si>
  <si>
    <t>Budget Year 3</t>
  </si>
  <si>
    <t>Budget Year 4</t>
  </si>
  <si>
    <t>Budget Year 5</t>
  </si>
  <si>
    <t>Average inflation rate</t>
  </si>
  <si>
    <t>Number of budget years (for inflation calculations)</t>
  </si>
  <si>
    <t>Yr 1</t>
  </si>
  <si>
    <t>Yr3</t>
  </si>
  <si>
    <t>Yr4</t>
  </si>
  <si>
    <t>Yr 2</t>
  </si>
  <si>
    <t>Yr5</t>
  </si>
  <si>
    <t>Salary Change</t>
  </si>
  <si>
    <t>* CPI based</t>
  </si>
  <si>
    <t>University or departmental</t>
  </si>
  <si>
    <t>Total Raise %</t>
  </si>
  <si>
    <t>Raise Type</t>
  </si>
  <si>
    <t>Salary Inflation &amp; Adjustment Calculator*</t>
  </si>
  <si>
    <r>
      <t xml:space="preserve">New Salary Table
</t>
    </r>
    <r>
      <rPr>
        <i/>
        <sz val="10"/>
        <color theme="0"/>
        <rFont val="Arial"/>
        <family val="2"/>
      </rPr>
      <t>(adjusted for inflation &amp; raise implications)</t>
    </r>
  </si>
  <si>
    <t>Enter budget start year</t>
  </si>
  <si>
    <t>Enter budget end year</t>
  </si>
  <si>
    <r>
      <t xml:space="preserve">Enter </t>
    </r>
    <r>
      <rPr>
        <b/>
        <sz val="12"/>
        <rFont val="Arial"/>
        <family val="2"/>
      </rPr>
      <t>salary</t>
    </r>
    <r>
      <rPr>
        <sz val="12"/>
        <rFont val="Arial"/>
        <family val="2"/>
      </rPr>
      <t xml:space="preserve"> for budget start year (i.e., base yr)</t>
    </r>
  </si>
  <si>
    <r>
      <t xml:space="preserve">Anticipated % Salary Increase 
</t>
    </r>
    <r>
      <rPr>
        <sz val="10"/>
        <color theme="0"/>
        <rFont val="Arial"/>
        <family val="2"/>
      </rPr>
      <t>(During Each Budget Year)</t>
    </r>
  </si>
  <si>
    <t>Senior Personnel 1:</t>
  </si>
  <si>
    <t>Senior Personnel 3:</t>
  </si>
  <si>
    <t>Senior Personnel 2:</t>
  </si>
  <si>
    <t>"Illustrative Example"</t>
  </si>
  <si>
    <t>Calculation does not accommodate historical value of money.</t>
  </si>
  <si>
    <t>Note: Inflation is assumed along with any anticipated percent salary change.</t>
  </si>
  <si>
    <t>Enter the PI's salary for the budget start year.  Next, enter a 4 digit budget start year and 4-digit budget end year.</t>
  </si>
  <si>
    <t>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t>
  </si>
  <si>
    <t>Promotion &amp; Tenure (P&amp;T)</t>
  </si>
  <si>
    <t>Eberly College of Arts &amp; Sciences Budget Template
Proposal Budget--Year 1</t>
  </si>
  <si>
    <t>Eberly College of Arts &amp; Sciences Budget Template
Proposal Budget--Year 2</t>
  </si>
  <si>
    <t>Eberly College of Arts &amp; Sciences Budget Template
Proposal Budget--Year 3</t>
  </si>
  <si>
    <t>Eberly College of Arts &amp; Sciences Budget Template
Proposal Budget--Year 4</t>
  </si>
  <si>
    <t>Eberly College of Arts &amp; Sciences Budget Template
Proposal Budget--Year 5</t>
  </si>
  <si>
    <t>Eberly College of Arts &amp; Sciences Budget Template
Proposal Budget--Cumulative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</si>
</sst>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164" formatCode="0.0%"/>
    <numFmt numFmtId="165" formatCode="&quot;$&quot;#,##0.00"/>
    <numFmt numFmtId="166" formatCode="&quot;$&quot;#,##0"/>
    <numFmt numFmtId="167" formatCode="0.0"/>
    <numFmt numFmtId="168" formatCode="&quot;$&quot;#,##0.0"/>
  </numFmts>
  <fonts count="31">
    <font>
      <sz val="10"/>
      <name val="Geneva"/>
    </font>
    <font>
      <sz val="10"/>
      <name val="Geneva"/>
    </font>
    <font>
      <b/>
      <sz val="8"/>
      <name val="Garamond"/>
      <family val="1"/>
    </font>
    <font>
      <sz val="8"/>
      <name val="Garamond"/>
      <family val="1"/>
    </font>
    <font>
      <sz val="10"/>
      <color theme="1"/>
      <name val="Times New Roman"/>
      <family val="1"/>
    </font>
    <font>
      <b/>
      <sz val="11"/>
      <name val="Arial"/>
      <family val="2"/>
    </font>
    <font>
      <b/>
      <sz val="12"/>
      <color theme="0"/>
      <name val="Arial"/>
      <family val="2"/>
    </font>
    <font>
      <sz val="11"/>
      <color theme="0"/>
      <name val="Arial"/>
      <family val="2"/>
    </font>
    <font>
      <sz val="11"/>
      <name val="Arial"/>
      <family val="2"/>
    </font>
    <font>
      <b/>
      <sz val="11"/>
      <color theme="0"/>
      <name val="Arial"/>
      <family val="2"/>
    </font>
    <font>
      <i/>
      <sz val="11"/>
      <color theme="0"/>
      <name val="Arial"/>
      <family val="2"/>
    </font>
    <font>
      <sz val="11"/>
      <color theme="1"/>
      <name val="Arial"/>
      <family val="2"/>
    </font>
    <font>
      <b/>
      <sz val="11"/>
      <color rgb="FFFF0000"/>
      <name val="Arial"/>
      <family val="2"/>
    </font>
    <font>
      <sz val="10"/>
      <name val="Arial"/>
      <family val="2"/>
    </font>
    <font>
      <sz val="12"/>
      <color theme="0"/>
      <name val="Arial"/>
      <family val="2"/>
    </font>
    <font>
      <sz val="12"/>
      <color rgb="FF424242"/>
      <name val="Arial"/>
      <family val="2"/>
    </font>
    <font>
      <b/>
      <sz val="11"/>
      <color rgb="FF002060"/>
      <name val="Arial"/>
      <family val="2"/>
    </font>
    <font>
      <sz val="12"/>
      <name val="Arial"/>
      <family val="2"/>
    </font>
    <font>
      <i/>
      <sz val="12"/>
      <name val="Arial"/>
      <family val="2"/>
    </font>
    <font>
      <b/>
      <sz val="12"/>
      <name val="Arial"/>
      <family val="2"/>
    </font>
    <font>
      <b/>
      <u/>
      <sz val="12"/>
      <name val="Arial"/>
      <family val="2"/>
    </font>
    <font>
      <b/>
      <i/>
      <sz val="8"/>
      <color rgb="FF002060"/>
      <name val="Geneva"/>
    </font>
    <font>
      <i/>
      <sz val="10"/>
      <name val="Arial"/>
      <family val="2"/>
    </font>
    <font>
      <i/>
      <sz val="11"/>
      <name val="Arial"/>
      <family val="2"/>
    </font>
    <font>
      <b/>
      <sz val="11"/>
      <color rgb="FFFFC000"/>
      <name val="Arial"/>
      <family val="2"/>
    </font>
    <font>
      <sz val="9"/>
      <color theme="0"/>
      <name val="Arial"/>
      <family val="2"/>
    </font>
    <font>
      <sz val="10"/>
      <color theme="0"/>
      <name val="Geneva"/>
    </font>
    <font>
      <sz val="8"/>
      <color theme="0"/>
      <name val="Geneva"/>
    </font>
    <font>
      <sz val="10"/>
      <color theme="0"/>
      <name val="Arial"/>
      <family val="2"/>
    </font>
    <font>
      <i/>
      <sz val="10"/>
      <color theme="0"/>
      <name val="Arial"/>
      <family val="2"/>
    </font>
    <font>
      <b/>
      <i/>
      <sz val="12"/>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65"/>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gradientFill type="path" left="0.5" right="0.5" top="0.5" bottom="0.5">
        <stop position="0">
          <color theme="0"/>
        </stop>
        <stop position="1">
          <color theme="0" tint="-0.25098422193060094"/>
        </stop>
      </gradientFill>
    </fill>
    <fill>
      <patternFill patternType="solid">
        <fgColor rgb="FFFFFFCC"/>
      </patternFill>
    </fill>
    <fill>
      <patternFill patternType="solid">
        <fgColor rgb="FF00B050"/>
        <bgColor indexed="64"/>
      </patternFill>
    </fill>
    <fill>
      <gradientFill type="path">
        <stop position="0">
          <color theme="0"/>
        </stop>
        <stop position="1">
          <color theme="9" tint="0.59999389629810485"/>
        </stop>
      </gradient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s>
  <cellStyleXfs count="5">
    <xf numFmtId="0" fontId="0" fillId="0" borderId="0"/>
    <xf numFmtId="8" fontId="1" fillId="0" borderId="0" applyFont="0" applyFill="0" applyBorder="0" applyAlignment="0" applyProtection="0"/>
    <xf numFmtId="9" fontId="1" fillId="0" borderId="0" applyFont="0" applyFill="0" applyBorder="0" applyAlignment="0" applyProtection="0"/>
    <xf numFmtId="0" fontId="13" fillId="0" borderId="0"/>
    <xf numFmtId="0" fontId="1" fillId="11" borderId="26" applyNumberFormat="0" applyFont="0" applyAlignment="0" applyProtection="0"/>
  </cellStyleXfs>
  <cellXfs count="587">
    <xf numFmtId="0" fontId="0" fillId="0" borderId="0" xfId="0"/>
    <xf numFmtId="0" fontId="4" fillId="0" borderId="0" xfId="0" applyFont="1"/>
    <xf numFmtId="0" fontId="3" fillId="4" borderId="0" xfId="0" applyFont="1" applyFill="1" applyProtection="1">
      <protection locked="0"/>
    </xf>
    <xf numFmtId="0" fontId="2" fillId="4" borderId="0" xfId="0" applyFont="1" applyFill="1" applyAlignment="1" applyProtection="1">
      <alignment horizontal="center"/>
      <protection locked="0"/>
    </xf>
    <xf numFmtId="0" fontId="3" fillId="4" borderId="0" xfId="0" applyFont="1" applyFill="1" applyBorder="1" applyAlignment="1" applyProtection="1">
      <alignment horizontal="left"/>
      <protection locked="0"/>
    </xf>
    <xf numFmtId="0" fontId="3" fillId="4" borderId="0" xfId="0" applyFont="1" applyFill="1" applyBorder="1" applyProtection="1">
      <protection locked="0"/>
    </xf>
    <xf numFmtId="0" fontId="8" fillId="4" borderId="0" xfId="0" applyFont="1" applyFill="1" applyProtection="1">
      <protection locked="0"/>
    </xf>
    <xf numFmtId="0" fontId="8" fillId="2" borderId="0" xfId="0" applyFont="1" applyFill="1" applyBorder="1" applyProtection="1">
      <protection locked="0"/>
    </xf>
    <xf numFmtId="9" fontId="8" fillId="4" borderId="7" xfId="2" applyFont="1" applyFill="1" applyBorder="1" applyAlignment="1" applyProtection="1">
      <alignment horizontal="center"/>
      <protection locked="0"/>
    </xf>
    <xf numFmtId="9" fontId="8" fillId="2" borderId="0" xfId="2" applyFont="1" applyFill="1" applyBorder="1" applyProtection="1">
      <protection locked="0"/>
    </xf>
    <xf numFmtId="8" fontId="8" fillId="4" borderId="7" xfId="1" applyFont="1" applyFill="1" applyBorder="1" applyAlignment="1" applyProtection="1">
      <alignment horizontal="center"/>
      <protection locked="0"/>
    </xf>
    <xf numFmtId="0" fontId="8" fillId="3" borderId="0" xfId="0" applyFont="1" applyFill="1" applyBorder="1" applyProtection="1">
      <protection locked="0"/>
    </xf>
    <xf numFmtId="0" fontId="8" fillId="3" borderId="1" xfId="0" applyFont="1" applyFill="1" applyBorder="1" applyAlignment="1" applyProtection="1">
      <protection locked="0"/>
    </xf>
    <xf numFmtId="0" fontId="8" fillId="3" borderId="14" xfId="0" applyFont="1" applyFill="1" applyBorder="1" applyAlignment="1" applyProtection="1">
      <protection locked="0"/>
    </xf>
    <xf numFmtId="9" fontId="8" fillId="4" borderId="6" xfId="2" applyFont="1" applyFill="1" applyBorder="1" applyAlignment="1" applyProtection="1">
      <alignment horizontal="center"/>
      <protection locked="0"/>
    </xf>
    <xf numFmtId="8" fontId="8" fillId="3" borderId="5" xfId="1" applyFont="1" applyFill="1" applyBorder="1" applyAlignment="1" applyProtection="1">
      <alignment horizontal="left"/>
      <protection locked="0"/>
    </xf>
    <xf numFmtId="8" fontId="8" fillId="3" borderId="2" xfId="1" applyFont="1" applyFill="1" applyBorder="1" applyAlignment="1" applyProtection="1">
      <alignment horizontal="left"/>
      <protection locked="0"/>
    </xf>
    <xf numFmtId="8" fontId="8" fillId="3" borderId="15" xfId="1" applyFont="1" applyFill="1" applyBorder="1" applyAlignment="1" applyProtection="1">
      <alignment horizontal="left"/>
      <protection locked="0"/>
    </xf>
    <xf numFmtId="0" fontId="8" fillId="2" borderId="7" xfId="0" applyFont="1" applyFill="1" applyBorder="1" applyAlignment="1" applyProtection="1">
      <alignment horizontal="center"/>
      <protection locked="0"/>
    </xf>
    <xf numFmtId="0" fontId="7" fillId="3" borderId="7" xfId="0" applyFont="1" applyFill="1" applyBorder="1" applyAlignment="1" applyProtection="1">
      <alignment horizontal="center"/>
    </xf>
    <xf numFmtId="8" fontId="8" fillId="3" borderId="2" xfId="1" applyFont="1" applyFill="1" applyBorder="1" applyProtection="1">
      <protection locked="0"/>
    </xf>
    <xf numFmtId="8" fontId="8" fillId="3" borderId="15" xfId="1" applyFont="1" applyFill="1" applyBorder="1" applyProtection="1">
      <protection locked="0"/>
    </xf>
    <xf numFmtId="0" fontId="5" fillId="2" borderId="5"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8" fontId="8" fillId="2" borderId="5" xfId="1" applyFont="1" applyFill="1" applyBorder="1" applyAlignment="1" applyProtection="1">
      <alignment horizontal="center"/>
      <protection locked="0"/>
    </xf>
    <xf numFmtId="8" fontId="8" fillId="2" borderId="2" xfId="1" applyFont="1" applyFill="1" applyBorder="1" applyAlignment="1" applyProtection="1">
      <alignment horizontal="center"/>
      <protection locked="0"/>
    </xf>
    <xf numFmtId="8" fontId="8" fillId="2" borderId="15" xfId="1" applyFont="1" applyFill="1" applyBorder="1" applyAlignment="1" applyProtection="1">
      <alignment horizontal="center"/>
      <protection locked="0"/>
    </xf>
    <xf numFmtId="164" fontId="8" fillId="5" borderId="7" xfId="2" applyNumberFormat="1" applyFont="1" applyFill="1" applyBorder="1" applyAlignment="1" applyProtection="1">
      <alignment horizontal="center"/>
      <protection hidden="1"/>
    </xf>
    <xf numFmtId="0" fontId="8" fillId="4" borderId="11" xfId="0" applyFont="1" applyFill="1" applyBorder="1" applyProtection="1">
      <protection locked="0"/>
    </xf>
    <xf numFmtId="0" fontId="8" fillId="4" borderId="0" xfId="0" applyFont="1" applyFill="1" applyBorder="1" applyProtection="1">
      <protection locked="0"/>
    </xf>
    <xf numFmtId="0" fontId="8" fillId="4" borderId="13" xfId="0" applyFont="1" applyFill="1" applyBorder="1" applyAlignment="1" applyProtection="1">
      <alignment horizontal="center"/>
      <protection locked="0"/>
    </xf>
    <xf numFmtId="0" fontId="8" fillId="4" borderId="1" xfId="0" applyFont="1" applyFill="1" applyBorder="1" applyProtection="1">
      <protection locked="0"/>
    </xf>
    <xf numFmtId="0" fontId="8" fillId="4" borderId="1" xfId="0" applyFont="1" applyFill="1" applyBorder="1" applyAlignment="1" applyProtection="1">
      <alignment horizontal="center"/>
      <protection locked="0"/>
    </xf>
    <xf numFmtId="0" fontId="9" fillId="3" borderId="5" xfId="0" applyFont="1" applyFill="1" applyBorder="1" applyProtection="1">
      <protection locked="0"/>
    </xf>
    <xf numFmtId="0" fontId="9" fillId="3" borderId="15" xfId="0" applyFont="1" applyFill="1" applyBorder="1" applyProtection="1">
      <protection locked="0"/>
    </xf>
    <xf numFmtId="0" fontId="8" fillId="2" borderId="10"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0" fillId="4" borderId="0" xfId="0" applyFill="1" applyProtection="1">
      <protection locked="0"/>
    </xf>
    <xf numFmtId="0" fontId="8" fillId="3" borderId="11" xfId="0" applyFont="1" applyFill="1" applyBorder="1" applyProtection="1">
      <protection locked="0"/>
    </xf>
    <xf numFmtId="0" fontId="8" fillId="3" borderId="8" xfId="0" applyFont="1" applyFill="1" applyBorder="1" applyAlignment="1" applyProtection="1">
      <protection locked="0"/>
    </xf>
    <xf numFmtId="8" fontId="8" fillId="2" borderId="2" xfId="1" applyFont="1" applyFill="1" applyBorder="1" applyProtection="1">
      <protection locked="0"/>
    </xf>
    <xf numFmtId="8" fontId="8" fillId="2" borderId="15" xfId="1" applyFont="1" applyFill="1" applyBorder="1" applyProtection="1">
      <protection locked="0"/>
    </xf>
    <xf numFmtId="9" fontId="8" fillId="0" borderId="7" xfId="2" applyFont="1" applyFill="1" applyBorder="1" applyAlignment="1" applyProtection="1">
      <alignment horizontal="center"/>
      <protection locked="0"/>
    </xf>
    <xf numFmtId="9" fontId="8" fillId="0" borderId="7" xfId="2" applyFont="1" applyFill="1" applyBorder="1" applyAlignment="1" applyProtection="1">
      <alignment horizontal="center"/>
      <protection hidden="1"/>
    </xf>
    <xf numFmtId="8" fontId="8" fillId="0" borderId="7" xfId="1" applyFont="1" applyFill="1" applyBorder="1" applyAlignment="1" applyProtection="1">
      <alignment horizontal="center"/>
      <protection hidden="1"/>
    </xf>
    <xf numFmtId="0" fontId="7" fillId="3" borderId="5" xfId="0" applyFont="1" applyFill="1" applyBorder="1" applyAlignment="1" applyProtection="1">
      <alignment horizontal="center"/>
      <protection locked="0"/>
    </xf>
    <xf numFmtId="0" fontId="7" fillId="3" borderId="9" xfId="0" applyFont="1" applyFill="1" applyBorder="1" applyAlignment="1" applyProtection="1">
      <protection locked="0"/>
    </xf>
    <xf numFmtId="0" fontId="7" fillId="3" borderId="12" xfId="0" applyFont="1" applyFill="1" applyBorder="1" applyAlignment="1" applyProtection="1">
      <protection locked="0"/>
    </xf>
    <xf numFmtId="0" fontId="7" fillId="3" borderId="8" xfId="0" applyFont="1" applyFill="1" applyBorder="1" applyAlignment="1" applyProtection="1">
      <protection locked="0"/>
    </xf>
    <xf numFmtId="0" fontId="7" fillId="3" borderId="1" xfId="0" applyFont="1" applyFill="1" applyBorder="1" applyAlignment="1" applyProtection="1">
      <protection locked="0"/>
    </xf>
    <xf numFmtId="0" fontId="7" fillId="3" borderId="14" xfId="0" applyFont="1" applyFill="1" applyBorder="1" applyAlignment="1" applyProtection="1">
      <protection locked="0"/>
    </xf>
    <xf numFmtId="8" fontId="7" fillId="3" borderId="5" xfId="1" applyFont="1" applyFill="1" applyBorder="1" applyAlignment="1" applyProtection="1">
      <alignment horizontal="center"/>
      <protection locked="0"/>
    </xf>
    <xf numFmtId="8" fontId="7" fillId="3" borderId="2" xfId="1" applyFont="1" applyFill="1" applyBorder="1" applyAlignment="1" applyProtection="1">
      <alignment horizontal="center"/>
      <protection locked="0"/>
    </xf>
    <xf numFmtId="8" fontId="7" fillId="3" borderId="15" xfId="1" applyFont="1" applyFill="1" applyBorder="1" applyAlignment="1" applyProtection="1">
      <alignment horizontal="center"/>
      <protection locked="0"/>
    </xf>
    <xf numFmtId="0" fontId="8" fillId="2" borderId="0" xfId="0" applyFont="1" applyFill="1" applyBorder="1" applyAlignment="1" applyProtection="1">
      <protection locked="0"/>
    </xf>
    <xf numFmtId="0" fontId="8" fillId="2" borderId="10" xfId="0" applyFont="1" applyFill="1" applyBorder="1" applyAlignment="1" applyProtection="1">
      <protection locked="0"/>
    </xf>
    <xf numFmtId="0" fontId="8" fillId="2" borderId="9" xfId="0" applyFont="1" applyFill="1" applyBorder="1" applyAlignment="1" applyProtection="1">
      <protection locked="0"/>
    </xf>
    <xf numFmtId="0" fontId="8" fillId="2" borderId="12" xfId="0" applyFont="1" applyFill="1" applyBorder="1" applyAlignment="1" applyProtection="1">
      <protection locked="0"/>
    </xf>
    <xf numFmtId="0" fontId="8" fillId="2" borderId="11" xfId="0" applyFont="1" applyFill="1" applyBorder="1" applyAlignment="1" applyProtection="1">
      <protection locked="0"/>
    </xf>
    <xf numFmtId="0" fontId="8" fillId="2" borderId="13" xfId="0" applyFont="1" applyFill="1" applyBorder="1" applyAlignment="1" applyProtection="1">
      <protection locked="0"/>
    </xf>
    <xf numFmtId="0" fontId="8" fillId="2" borderId="8" xfId="0" applyFont="1" applyFill="1" applyBorder="1" applyAlignment="1" applyProtection="1">
      <protection locked="0"/>
    </xf>
    <xf numFmtId="0" fontId="8" fillId="2" borderId="1" xfId="0" applyFont="1" applyFill="1" applyBorder="1" applyAlignment="1" applyProtection="1">
      <protection locked="0"/>
    </xf>
    <xf numFmtId="0" fontId="8" fillId="2" borderId="14" xfId="0" applyFont="1" applyFill="1" applyBorder="1" applyAlignment="1" applyProtection="1">
      <protection locked="0"/>
    </xf>
    <xf numFmtId="0" fontId="7" fillId="3" borderId="5" xfId="0" applyFont="1" applyFill="1" applyBorder="1" applyProtection="1">
      <protection locked="0"/>
    </xf>
    <xf numFmtId="0" fontId="7" fillId="3" borderId="15" xfId="0" applyFont="1" applyFill="1" applyBorder="1" applyProtection="1">
      <protection locked="0"/>
    </xf>
    <xf numFmtId="8" fontId="7" fillId="3" borderId="7" xfId="1" applyFont="1" applyFill="1" applyBorder="1" applyAlignment="1" applyProtection="1">
      <alignment horizontal="center"/>
      <protection locked="0"/>
    </xf>
    <xf numFmtId="0" fontId="8" fillId="4" borderId="13" xfId="0" applyFont="1" applyFill="1" applyBorder="1" applyProtection="1">
      <protection locked="0"/>
    </xf>
    <xf numFmtId="44" fontId="8" fillId="5" borderId="7" xfId="1" applyNumberFormat="1" applyFont="1" applyFill="1" applyBorder="1" applyAlignment="1" applyProtection="1">
      <protection hidden="1"/>
    </xf>
    <xf numFmtId="8" fontId="7" fillId="3" borderId="5" xfId="1" applyFont="1" applyFill="1" applyBorder="1" applyAlignment="1" applyProtection="1">
      <alignment horizontal="left"/>
      <protection locked="0"/>
    </xf>
    <xf numFmtId="8" fontId="7" fillId="3" borderId="2" xfId="1" applyFont="1" applyFill="1" applyBorder="1" applyAlignment="1" applyProtection="1">
      <alignment horizontal="left"/>
      <protection locked="0"/>
    </xf>
    <xf numFmtId="8" fontId="7" fillId="3" borderId="15" xfId="1" applyFont="1" applyFill="1" applyBorder="1" applyAlignment="1" applyProtection="1">
      <alignment horizontal="left"/>
      <protection locked="0"/>
    </xf>
    <xf numFmtId="0" fontId="7" fillId="3" borderId="10" xfId="0" applyFont="1" applyFill="1" applyBorder="1" applyProtection="1">
      <protection locked="0"/>
    </xf>
    <xf numFmtId="0" fontId="7" fillId="3" borderId="9" xfId="0" applyFont="1" applyFill="1" applyBorder="1" applyProtection="1">
      <protection locked="0"/>
    </xf>
    <xf numFmtId="0" fontId="8" fillId="6" borderId="0" xfId="0" applyFont="1" applyFill="1" applyBorder="1" applyProtection="1">
      <protection locked="0"/>
    </xf>
    <xf numFmtId="0" fontId="7" fillId="3" borderId="11" xfId="0" applyFont="1" applyFill="1" applyBorder="1" applyAlignment="1" applyProtection="1">
      <alignment horizontal="center"/>
      <protection locked="0"/>
    </xf>
    <xf numFmtId="0" fontId="8" fillId="4" borderId="7" xfId="0" applyFont="1" applyFill="1" applyBorder="1" applyAlignment="1" applyProtection="1">
      <alignment horizontal="center"/>
      <protection locked="0"/>
    </xf>
    <xf numFmtId="0" fontId="0" fillId="7" borderId="0" xfId="0" applyFill="1" applyBorder="1" applyProtection="1">
      <protection locked="0"/>
    </xf>
    <xf numFmtId="0" fontId="0" fillId="4" borderId="0" xfId="0" applyFill="1" applyBorder="1" applyProtection="1">
      <protection locked="0"/>
    </xf>
    <xf numFmtId="0" fontId="15" fillId="4" borderId="0" xfId="0" applyFont="1" applyFill="1" applyAlignment="1" applyProtection="1">
      <alignment wrapText="1"/>
      <protection locked="0"/>
    </xf>
    <xf numFmtId="0" fontId="17" fillId="4" borderId="0" xfId="0" applyFont="1" applyFill="1" applyProtection="1">
      <protection locked="0"/>
    </xf>
    <xf numFmtId="0" fontId="20" fillId="4" borderId="0" xfId="0" applyFont="1" applyFill="1" applyProtection="1">
      <protection locked="0"/>
    </xf>
    <xf numFmtId="0" fontId="19" fillId="4" borderId="0" xfId="0" applyFont="1" applyFill="1" applyProtection="1">
      <protection locked="0"/>
    </xf>
    <xf numFmtId="0" fontId="10" fillId="3" borderId="5" xfId="0" applyFont="1" applyFill="1" applyBorder="1" applyAlignment="1" applyProtection="1">
      <alignment horizontal="right"/>
    </xf>
    <xf numFmtId="9" fontId="0" fillId="4" borderId="0" xfId="0" applyNumberFormat="1" applyFill="1" applyProtection="1">
      <protection locked="0"/>
    </xf>
    <xf numFmtId="0" fontId="17" fillId="4" borderId="0" xfId="0" applyFont="1" applyFill="1" applyAlignment="1" applyProtection="1">
      <alignment horizontal="left" vertical="center" wrapText="1"/>
      <protection locked="0"/>
    </xf>
    <xf numFmtId="9" fontId="12" fillId="9" borderId="7" xfId="3" applyNumberFormat="1" applyFont="1" applyFill="1" applyBorder="1" applyAlignment="1" applyProtection="1">
      <alignment horizontal="center" vertical="center" wrapText="1"/>
      <protection hidden="1"/>
    </xf>
    <xf numFmtId="0" fontId="0" fillId="7" borderId="1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4" borderId="11" xfId="0" applyFill="1" applyBorder="1" applyProtection="1">
      <protection locked="0"/>
    </xf>
    <xf numFmtId="0" fontId="0" fillId="4" borderId="13" xfId="0" applyFill="1" applyBorder="1" applyProtection="1">
      <protection locked="0"/>
    </xf>
    <xf numFmtId="0" fontId="7" fillId="3" borderId="5" xfId="0" applyFont="1" applyFill="1" applyBorder="1" applyAlignment="1" applyProtection="1">
      <alignment horizontal="center" wrapText="1"/>
      <protection locked="0"/>
    </xf>
    <xf numFmtId="0" fontId="8" fillId="4" borderId="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7" fillId="3" borderId="5" xfId="0" applyFont="1" applyFill="1" applyBorder="1" applyAlignment="1" applyProtection="1">
      <alignment horizontal="center"/>
    </xf>
    <xf numFmtId="164" fontId="8" fillId="5" borderId="5" xfId="2" applyNumberFormat="1" applyFont="1" applyFill="1" applyBorder="1" applyAlignment="1" applyProtection="1">
      <alignment horizontal="center"/>
      <protection hidden="1"/>
    </xf>
    <xf numFmtId="0" fontId="8" fillId="2" borderId="5" xfId="0" applyFont="1" applyFill="1" applyBorder="1" applyProtection="1">
      <protection locked="0"/>
    </xf>
    <xf numFmtId="166" fontId="8" fillId="4" borderId="5" xfId="2" applyNumberFormat="1" applyFont="1" applyFill="1" applyBorder="1" applyAlignment="1" applyProtection="1">
      <alignment horizontal="center"/>
      <protection locked="0"/>
    </xf>
    <xf numFmtId="1" fontId="8" fillId="4" borderId="8" xfId="2" applyNumberFormat="1" applyFont="1" applyFill="1" applyBorder="1" applyAlignment="1" applyProtection="1">
      <alignment horizontal="center"/>
      <protection locked="0"/>
    </xf>
    <xf numFmtId="1" fontId="8" fillId="4" borderId="5" xfId="2" applyNumberFormat="1" applyFont="1" applyFill="1" applyBorder="1" applyAlignment="1" applyProtection="1">
      <alignment horizontal="center"/>
      <protection locked="0"/>
    </xf>
    <xf numFmtId="0" fontId="8" fillId="2" borderId="1" xfId="0" applyFont="1" applyFill="1" applyBorder="1" applyProtection="1">
      <protection locked="0"/>
    </xf>
    <xf numFmtId="0" fontId="8" fillId="0" borderId="5" xfId="0" applyFont="1" applyFill="1" applyBorder="1" applyAlignment="1" applyProtection="1">
      <alignment horizontal="center"/>
      <protection locked="0"/>
    </xf>
    <xf numFmtId="8" fontId="8" fillId="2" borderId="5" xfId="1" applyFont="1" applyFill="1" applyBorder="1" applyProtection="1">
      <protection locked="0"/>
    </xf>
    <xf numFmtId="0" fontId="5" fillId="2" borderId="11"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166" fontId="8" fillId="4" borderId="5" xfId="0" applyNumberFormat="1" applyFont="1" applyFill="1" applyBorder="1" applyAlignment="1" applyProtection="1">
      <alignment horizontal="center"/>
      <protection locked="0"/>
    </xf>
    <xf numFmtId="1" fontId="8" fillId="4" borderId="5" xfId="0" applyNumberFormat="1" applyFont="1" applyFill="1" applyBorder="1" applyAlignment="1" applyProtection="1">
      <alignment horizontal="center"/>
      <protection locked="0"/>
    </xf>
    <xf numFmtId="0" fontId="7" fillId="3" borderId="8" xfId="0" applyFont="1" applyFill="1" applyBorder="1" applyAlignment="1" applyProtection="1">
      <alignment horizontal="center"/>
    </xf>
    <xf numFmtId="164" fontId="11" fillId="2" borderId="10" xfId="2" applyNumberFormat="1" applyFont="1" applyFill="1" applyBorder="1" applyAlignment="1" applyProtection="1">
      <alignment horizontal="center"/>
    </xf>
    <xf numFmtId="0" fontId="7" fillId="3" borderId="10" xfId="0" applyFont="1" applyFill="1" applyBorder="1" applyAlignment="1" applyProtection="1">
      <alignment horizontal="center"/>
    </xf>
    <xf numFmtId="164" fontId="11" fillId="2" borderId="0" xfId="2" applyNumberFormat="1" applyFont="1" applyFill="1" applyBorder="1" applyAlignment="1" applyProtection="1">
      <alignment horizontal="center"/>
    </xf>
    <xf numFmtId="164" fontId="11" fillId="2" borderId="9" xfId="2" applyNumberFormat="1" applyFont="1" applyFill="1" applyBorder="1" applyAlignment="1" applyProtection="1">
      <alignment horizontal="center"/>
    </xf>
    <xf numFmtId="164" fontId="11" fillId="2" borderId="12" xfId="2" applyNumberFormat="1" applyFont="1" applyFill="1" applyBorder="1" applyAlignment="1" applyProtection="1">
      <alignment horizontal="center"/>
    </xf>
    <xf numFmtId="164" fontId="11" fillId="2" borderId="11" xfId="2" applyNumberFormat="1" applyFont="1" applyFill="1" applyBorder="1" applyAlignment="1" applyProtection="1">
      <alignment horizontal="center"/>
    </xf>
    <xf numFmtId="164" fontId="11" fillId="2" borderId="13" xfId="2" applyNumberFormat="1" applyFont="1" applyFill="1" applyBorder="1" applyAlignment="1" applyProtection="1">
      <alignment horizontal="center"/>
    </xf>
    <xf numFmtId="164" fontId="11" fillId="2" borderId="8" xfId="2" applyNumberFormat="1" applyFont="1" applyFill="1" applyBorder="1" applyAlignment="1" applyProtection="1">
      <alignment horizontal="center"/>
    </xf>
    <xf numFmtId="164" fontId="11" fillId="2" borderId="1" xfId="2" applyNumberFormat="1" applyFont="1" applyFill="1" applyBorder="1" applyAlignment="1" applyProtection="1">
      <alignment horizontal="center"/>
    </xf>
    <xf numFmtId="164" fontId="11" fillId="2" borderId="14" xfId="2" applyNumberFormat="1" applyFont="1" applyFill="1" applyBorder="1" applyAlignment="1" applyProtection="1">
      <alignment horizontal="center"/>
    </xf>
    <xf numFmtId="0" fontId="8" fillId="4" borderId="5" xfId="0" applyFont="1" applyFill="1" applyBorder="1" applyAlignment="1" applyProtection="1">
      <protection hidden="1"/>
    </xf>
    <xf numFmtId="0" fontId="8" fillId="4" borderId="5" xfId="0" applyFont="1" applyFill="1" applyBorder="1" applyAlignment="1" applyProtection="1">
      <protection locked="0"/>
    </xf>
    <xf numFmtId="0" fontId="9" fillId="3" borderId="5" xfId="0" applyFont="1" applyFill="1" applyBorder="1" applyAlignment="1" applyProtection="1">
      <alignment vertical="center"/>
      <protection locked="0"/>
    </xf>
    <xf numFmtId="167" fontId="8" fillId="4" borderId="8" xfId="2" applyNumberFormat="1" applyFont="1" applyFill="1" applyBorder="1" applyAlignment="1" applyProtection="1">
      <alignment horizontal="center"/>
      <protection locked="0"/>
    </xf>
    <xf numFmtId="167" fontId="8" fillId="4" borderId="5" xfId="2" applyNumberFormat="1"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1" fontId="8" fillId="0" borderId="7" xfId="0" applyNumberFormat="1" applyFont="1" applyFill="1" applyBorder="1" applyAlignment="1" applyProtection="1">
      <alignment horizontal="center"/>
      <protection hidden="1"/>
    </xf>
    <xf numFmtId="167" fontId="8" fillId="4" borderId="5" xfId="0" applyNumberFormat="1" applyFont="1" applyFill="1" applyBorder="1" applyAlignment="1" applyProtection="1">
      <alignment horizontal="center"/>
      <protection locked="0"/>
    </xf>
    <xf numFmtId="167" fontId="8" fillId="4" borderId="8" xfId="0" applyNumberFormat="1" applyFont="1" applyFill="1" applyBorder="1" applyAlignment="1" applyProtection="1">
      <alignment horizontal="center"/>
      <protection locked="0"/>
    </xf>
    <xf numFmtId="167" fontId="5" fillId="9" borderId="7" xfId="3" applyNumberFormat="1" applyFont="1" applyFill="1" applyBorder="1" applyAlignment="1" applyProtection="1">
      <alignment horizontal="center" vertical="center"/>
      <protection locked="0"/>
    </xf>
    <xf numFmtId="8" fontId="8" fillId="5" borderId="2"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8" fontId="7" fillId="3" borderId="10" xfId="1" applyFont="1" applyFill="1" applyBorder="1" applyAlignment="1" applyProtection="1">
      <alignment horizontal="center"/>
      <protection locked="0"/>
    </xf>
    <xf numFmtId="8" fontId="8" fillId="2" borderId="0" xfId="1" applyFont="1" applyFill="1" applyBorder="1" applyAlignment="1" applyProtection="1">
      <alignment horizontal="center"/>
      <protection locked="0"/>
    </xf>
    <xf numFmtId="8" fontId="8" fillId="2" borderId="10" xfId="1" applyFont="1" applyFill="1" applyBorder="1" applyAlignment="1" applyProtection="1">
      <alignment horizontal="center"/>
      <protection locked="0"/>
    </xf>
    <xf numFmtId="8" fontId="8" fillId="2" borderId="9" xfId="1" applyFont="1" applyFill="1" applyBorder="1" applyAlignment="1" applyProtection="1">
      <alignment horizontal="center"/>
      <protection locked="0"/>
    </xf>
    <xf numFmtId="8" fontId="8" fillId="2" borderId="12" xfId="1" applyFont="1" applyFill="1" applyBorder="1" applyAlignment="1" applyProtection="1">
      <alignment horizontal="center"/>
      <protection locked="0"/>
    </xf>
    <xf numFmtId="8" fontId="8" fillId="2" borderId="11" xfId="1" applyFont="1" applyFill="1" applyBorder="1" applyAlignment="1" applyProtection="1">
      <alignment horizontal="center"/>
      <protection locked="0"/>
    </xf>
    <xf numFmtId="8" fontId="8" fillId="2" borderId="13" xfId="1"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7" fillId="3" borderId="5" xfId="0" applyFont="1" applyFill="1" applyBorder="1" applyAlignment="1" applyProtection="1">
      <protection locked="0"/>
    </xf>
    <xf numFmtId="0" fontId="8" fillId="2" borderId="11" xfId="0" applyFont="1" applyFill="1" applyBorder="1" applyAlignment="1" applyProtection="1">
      <alignment horizontal="right"/>
      <protection locked="0"/>
    </xf>
    <xf numFmtId="0" fontId="8" fillId="0" borderId="7" xfId="0" applyFont="1" applyFill="1" applyBorder="1" applyAlignment="1" applyProtection="1">
      <alignment horizontal="center"/>
      <protection hidden="1"/>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0" fontId="7" fillId="3" borderId="0" xfId="0" applyFont="1" applyFill="1" applyBorder="1" applyAlignment="1" applyProtection="1">
      <alignment horizontal="center"/>
      <protection locked="0"/>
    </xf>
    <xf numFmtId="0" fontId="10" fillId="3" borderId="5" xfId="0" applyFont="1" applyFill="1" applyBorder="1" applyAlignment="1" applyProtection="1">
      <protection locked="0"/>
    </xf>
    <xf numFmtId="0" fontId="9" fillId="3" borderId="5" xfId="0" applyFont="1" applyFill="1" applyBorder="1" applyAlignment="1" applyProtection="1">
      <protection locked="0"/>
    </xf>
    <xf numFmtId="1" fontId="8" fillId="2" borderId="0" xfId="0" applyNumberFormat="1" applyFont="1" applyFill="1" applyBorder="1" applyAlignment="1" applyProtection="1">
      <alignment horizontal="center"/>
      <protection hidden="1"/>
    </xf>
    <xf numFmtId="1" fontId="8" fillId="2" borderId="0" xfId="0" applyNumberFormat="1" applyFont="1" applyFill="1" applyBorder="1" applyAlignment="1" applyProtection="1">
      <protection hidden="1"/>
    </xf>
    <xf numFmtId="164" fontId="11" fillId="2" borderId="10" xfId="2" applyNumberFormat="1" applyFont="1" applyFill="1" applyBorder="1" applyAlignment="1" applyProtection="1">
      <alignment horizontal="center"/>
      <protection locked="0"/>
    </xf>
    <xf numFmtId="164" fontId="11" fillId="2" borderId="9" xfId="2" applyNumberFormat="1" applyFont="1" applyFill="1" applyBorder="1" applyAlignment="1" applyProtection="1">
      <alignment horizontal="center"/>
      <protection locked="0"/>
    </xf>
    <xf numFmtId="164" fontId="11" fillId="2" borderId="12" xfId="2" applyNumberFormat="1" applyFont="1" applyFill="1" applyBorder="1" applyAlignment="1" applyProtection="1">
      <alignment horizontal="center"/>
      <protection locked="0"/>
    </xf>
    <xf numFmtId="164" fontId="11" fillId="2" borderId="11" xfId="2" applyNumberFormat="1" applyFont="1" applyFill="1" applyBorder="1" applyAlignment="1" applyProtection="1">
      <alignment horizontal="center"/>
      <protection locked="0"/>
    </xf>
    <xf numFmtId="164" fontId="11" fillId="2" borderId="0" xfId="2" applyNumberFormat="1" applyFont="1" applyFill="1" applyBorder="1" applyAlignment="1" applyProtection="1">
      <alignment horizontal="center"/>
      <protection locked="0"/>
    </xf>
    <xf numFmtId="164" fontId="11" fillId="2" borderId="13" xfId="2" applyNumberFormat="1" applyFont="1" applyFill="1" applyBorder="1" applyAlignment="1" applyProtection="1">
      <alignment horizontal="center"/>
      <protection locked="0"/>
    </xf>
    <xf numFmtId="164" fontId="11" fillId="2" borderId="8" xfId="2" applyNumberFormat="1" applyFont="1" applyFill="1" applyBorder="1" applyAlignment="1" applyProtection="1">
      <alignment horizontal="center"/>
      <protection locked="0"/>
    </xf>
    <xf numFmtId="164" fontId="11" fillId="2" borderId="1" xfId="2" applyNumberFormat="1" applyFont="1" applyFill="1" applyBorder="1" applyAlignment="1" applyProtection="1">
      <alignment horizontal="center"/>
      <protection locked="0"/>
    </xf>
    <xf numFmtId="164" fontId="11" fillId="2" borderId="14" xfId="2" applyNumberFormat="1"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0" fontId="10" fillId="3" borderId="5" xfId="0" applyFont="1" applyFill="1" applyBorder="1" applyAlignment="1" applyProtection="1">
      <alignment horizontal="right"/>
      <protection locked="0"/>
    </xf>
    <xf numFmtId="0" fontId="8" fillId="2" borderId="0" xfId="0" applyFont="1" applyFill="1" applyBorder="1" applyProtection="1">
      <protection hidden="1"/>
    </xf>
    <xf numFmtId="164" fontId="11" fillId="4" borderId="5" xfId="2" applyNumberFormat="1" applyFont="1" applyFill="1" applyBorder="1" applyAlignment="1" applyProtection="1">
      <alignment horizontal="center"/>
      <protection hidden="1"/>
    </xf>
    <xf numFmtId="0" fontId="8" fillId="6" borderId="0" xfId="0" applyFont="1" applyFill="1" applyBorder="1" applyProtection="1">
      <protection hidden="1"/>
    </xf>
    <xf numFmtId="10" fontId="8" fillId="0" borderId="7" xfId="2" applyNumberFormat="1" applyFont="1" applyFill="1" applyBorder="1" applyAlignment="1" applyProtection="1">
      <alignment horizontal="center"/>
      <protection hidden="1"/>
    </xf>
    <xf numFmtId="0" fontId="0" fillId="4" borderId="0" xfId="0" applyFill="1" applyProtection="1">
      <protection hidden="1"/>
    </xf>
    <xf numFmtId="0" fontId="8" fillId="2" borderId="0" xfId="0" applyFont="1" applyFill="1" applyBorder="1" applyAlignment="1" applyProtection="1">
      <alignment horizontal="right"/>
      <protection hidden="1"/>
    </xf>
    <xf numFmtId="9" fontId="8" fillId="2" borderId="0" xfId="2" applyFont="1" applyFill="1" applyBorder="1" applyProtection="1">
      <protection hidden="1"/>
    </xf>
    <xf numFmtId="0" fontId="8" fillId="4" borderId="0" xfId="0" applyFont="1" applyFill="1" applyProtection="1">
      <protection hidden="1"/>
    </xf>
    <xf numFmtId="0" fontId="7" fillId="3" borderId="5" xfId="0" applyFont="1" applyFill="1" applyBorder="1" applyAlignment="1" applyProtection="1">
      <alignment horizontal="center"/>
      <protection hidden="1"/>
    </xf>
    <xf numFmtId="0" fontId="7" fillId="3" borderId="11" xfId="0" applyFont="1" applyFill="1" applyBorder="1" applyAlignment="1" applyProtection="1">
      <alignment horizontal="center" wrapText="1"/>
      <protection hidden="1"/>
    </xf>
    <xf numFmtId="0" fontId="7" fillId="3" borderId="11" xfId="0" applyFont="1" applyFill="1" applyBorder="1" applyProtection="1">
      <protection hidden="1"/>
    </xf>
    <xf numFmtId="0" fontId="7" fillId="3" borderId="0" xfId="0" applyFont="1" applyFill="1" applyBorder="1" applyProtection="1">
      <protection hidden="1"/>
    </xf>
    <xf numFmtId="0" fontId="7" fillId="3" borderId="10" xfId="0" applyFont="1" applyFill="1" applyBorder="1" applyAlignment="1" applyProtection="1">
      <protection hidden="1"/>
    </xf>
    <xf numFmtId="0" fontId="7" fillId="3" borderId="11" xfId="0" applyFont="1" applyFill="1" applyBorder="1" applyAlignment="1" applyProtection="1">
      <protection hidden="1"/>
    </xf>
    <xf numFmtId="0" fontId="7" fillId="3" borderId="8" xfId="0" applyFont="1" applyFill="1" applyBorder="1" applyAlignment="1" applyProtection="1">
      <protection hidden="1"/>
    </xf>
    <xf numFmtId="0" fontId="7" fillId="3" borderId="1" xfId="0" applyFont="1" applyFill="1" applyBorder="1" applyAlignment="1" applyProtection="1">
      <protection hidden="1"/>
    </xf>
    <xf numFmtId="0" fontId="7" fillId="3" borderId="14" xfId="0" applyFont="1" applyFill="1" applyBorder="1" applyAlignment="1" applyProtection="1">
      <protection hidden="1"/>
    </xf>
    <xf numFmtId="9" fontId="8" fillId="2" borderId="10" xfId="2" applyFont="1" applyFill="1" applyBorder="1" applyProtection="1">
      <protection hidden="1"/>
    </xf>
    <xf numFmtId="9" fontId="8" fillId="2" borderId="9" xfId="2" applyFont="1" applyFill="1" applyBorder="1" applyProtection="1">
      <protection hidden="1"/>
    </xf>
    <xf numFmtId="9" fontId="8" fillId="2" borderId="12" xfId="2" applyFont="1" applyFill="1" applyBorder="1" applyProtection="1">
      <protection hidden="1"/>
    </xf>
    <xf numFmtId="9" fontId="8" fillId="2" borderId="11" xfId="2" applyFont="1" applyFill="1" applyBorder="1" applyProtection="1">
      <protection hidden="1"/>
    </xf>
    <xf numFmtId="9" fontId="8" fillId="2" borderId="13" xfId="2" applyFont="1" applyFill="1" applyBorder="1" applyProtection="1">
      <protection hidden="1"/>
    </xf>
    <xf numFmtId="9" fontId="8" fillId="2" borderId="8" xfId="2" applyFont="1" applyFill="1" applyBorder="1" applyProtection="1">
      <protection hidden="1"/>
    </xf>
    <xf numFmtId="9" fontId="8" fillId="2" borderId="1" xfId="2" applyFont="1" applyFill="1" applyBorder="1" applyProtection="1">
      <protection hidden="1"/>
    </xf>
    <xf numFmtId="9" fontId="8" fillId="2" borderId="14" xfId="2" applyFont="1" applyFill="1" applyBorder="1" applyProtection="1">
      <protection hidden="1"/>
    </xf>
    <xf numFmtId="0" fontId="7" fillId="3" borderId="23" xfId="0" applyFont="1" applyFill="1" applyBorder="1" applyAlignment="1" applyProtection="1">
      <alignment horizontal="center"/>
      <protection hidden="1"/>
    </xf>
    <xf numFmtId="0" fontId="7" fillId="3" borderId="11" xfId="0" applyFont="1" applyFill="1" applyBorder="1" applyAlignment="1" applyProtection="1">
      <alignment horizontal="center"/>
      <protection hidden="1"/>
    </xf>
    <xf numFmtId="8" fontId="7" fillId="3" borderId="5" xfId="1" applyFont="1" applyFill="1" applyBorder="1" applyAlignment="1" applyProtection="1">
      <alignment horizontal="left"/>
      <protection hidden="1"/>
    </xf>
    <xf numFmtId="8" fontId="7" fillId="3" borderId="2" xfId="1" applyFont="1" applyFill="1" applyBorder="1" applyAlignment="1" applyProtection="1">
      <alignment horizontal="left"/>
      <protection hidden="1"/>
    </xf>
    <xf numFmtId="8" fontId="7" fillId="3" borderId="15" xfId="1" applyFont="1" applyFill="1" applyBorder="1" applyAlignment="1" applyProtection="1">
      <alignment horizontal="left"/>
      <protection hidden="1"/>
    </xf>
    <xf numFmtId="0" fontId="8" fillId="2" borderId="1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8" fillId="2" borderId="11" xfId="0" applyFont="1" applyFill="1" applyBorder="1" applyProtection="1">
      <protection hidden="1"/>
    </xf>
    <xf numFmtId="0" fontId="8" fillId="2" borderId="13" xfId="0" applyFont="1" applyFill="1" applyBorder="1" applyProtection="1">
      <protection hidden="1"/>
    </xf>
    <xf numFmtId="0" fontId="8" fillId="2" borderId="8" xfId="0" applyFont="1" applyFill="1" applyBorder="1" applyProtection="1">
      <protection hidden="1"/>
    </xf>
    <xf numFmtId="0" fontId="8" fillId="2" borderId="1" xfId="0" applyFont="1" applyFill="1" applyBorder="1" applyProtection="1">
      <protection hidden="1"/>
    </xf>
    <xf numFmtId="0" fontId="8" fillId="2" borderId="14" xfId="0" applyFont="1" applyFill="1" applyBorder="1" applyProtection="1">
      <protection hidden="1"/>
    </xf>
    <xf numFmtId="0" fontId="7" fillId="3" borderId="6" xfId="0" applyFont="1" applyFill="1" applyBorder="1" applyAlignment="1" applyProtection="1">
      <alignment horizontal="center"/>
      <protection hidden="1"/>
    </xf>
    <xf numFmtId="164" fontId="11" fillId="2" borderId="10" xfId="2" applyNumberFormat="1" applyFont="1" applyFill="1" applyBorder="1" applyAlignment="1" applyProtection="1">
      <alignment horizontal="center"/>
      <protection hidden="1"/>
    </xf>
    <xf numFmtId="164" fontId="11" fillId="2" borderId="9" xfId="2" applyNumberFormat="1" applyFont="1" applyFill="1" applyBorder="1" applyAlignment="1" applyProtection="1">
      <alignment horizontal="center"/>
      <protection hidden="1"/>
    </xf>
    <xf numFmtId="164" fontId="11" fillId="2" borderId="12" xfId="2" applyNumberFormat="1" applyFont="1" applyFill="1" applyBorder="1" applyAlignment="1" applyProtection="1">
      <alignment horizontal="center"/>
      <protection hidden="1"/>
    </xf>
    <xf numFmtId="164" fontId="11" fillId="2" borderId="11" xfId="2" applyNumberFormat="1" applyFont="1" applyFill="1" applyBorder="1" applyAlignment="1" applyProtection="1">
      <alignment horizontal="center"/>
      <protection hidden="1"/>
    </xf>
    <xf numFmtId="164" fontId="11" fillId="2" borderId="0" xfId="2" applyNumberFormat="1" applyFont="1" applyFill="1" applyBorder="1" applyAlignment="1" applyProtection="1">
      <alignment horizontal="center"/>
      <protection hidden="1"/>
    </xf>
    <xf numFmtId="164" fontId="11" fillId="2" borderId="13" xfId="2" applyNumberFormat="1" applyFont="1" applyFill="1" applyBorder="1" applyAlignment="1" applyProtection="1">
      <alignment horizontal="center"/>
      <protection hidden="1"/>
    </xf>
    <xf numFmtId="164" fontId="11" fillId="2" borderId="8" xfId="2" applyNumberFormat="1" applyFont="1" applyFill="1" applyBorder="1" applyAlignment="1" applyProtection="1">
      <alignment horizontal="center"/>
      <protection hidden="1"/>
    </xf>
    <xf numFmtId="164" fontId="11" fillId="2" borderId="1" xfId="2" applyNumberFormat="1" applyFont="1" applyFill="1" applyBorder="1" applyAlignment="1" applyProtection="1">
      <alignment horizontal="center"/>
      <protection hidden="1"/>
    </xf>
    <xf numFmtId="164" fontId="11" fillId="2" borderId="14" xfId="2" applyNumberFormat="1"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5" fillId="2" borderId="2" xfId="0" applyFont="1" applyFill="1" applyBorder="1" applyAlignment="1" applyProtection="1">
      <alignment horizontal="left"/>
      <protection hidden="1"/>
    </xf>
    <xf numFmtId="0" fontId="8" fillId="2" borderId="2" xfId="0" applyFont="1" applyFill="1" applyBorder="1" applyProtection="1">
      <protection hidden="1"/>
    </xf>
    <xf numFmtId="0" fontId="8" fillId="2" borderId="15" xfId="0" applyFont="1" applyFill="1" applyBorder="1" applyProtection="1">
      <protection hidden="1"/>
    </xf>
    <xf numFmtId="0" fontId="8" fillId="2" borderId="5" xfId="0" applyFont="1" applyFill="1" applyBorder="1" applyProtection="1">
      <protection hidden="1"/>
    </xf>
    <xf numFmtId="0" fontId="8" fillId="4" borderId="0" xfId="0" applyFont="1" applyFill="1" applyBorder="1" applyProtection="1">
      <protection hidden="1"/>
    </xf>
    <xf numFmtId="8" fontId="8" fillId="4" borderId="0" xfId="1" applyFont="1" applyFill="1" applyBorder="1" applyProtection="1">
      <protection hidden="1"/>
    </xf>
    <xf numFmtId="0" fontId="8" fillId="2" borderId="11" xfId="0" applyFont="1" applyFill="1" applyBorder="1" applyAlignment="1" applyProtection="1">
      <alignment horizontal="right"/>
      <protection hidden="1"/>
    </xf>
    <xf numFmtId="9" fontId="8" fillId="5" borderId="7" xfId="2" applyFont="1" applyFill="1" applyBorder="1" applyAlignment="1" applyProtection="1">
      <alignment horizontal="center"/>
      <protection hidden="1"/>
    </xf>
    <xf numFmtId="8" fontId="8" fillId="5" borderId="7" xfId="1" applyFont="1" applyFill="1" applyBorder="1" applyAlignment="1" applyProtection="1">
      <alignment horizontal="center"/>
      <protection hidden="1"/>
    </xf>
    <xf numFmtId="8" fontId="8" fillId="5" borderId="7" xfId="1" applyFont="1" applyFill="1" applyBorder="1" applyProtection="1">
      <protection hidden="1"/>
    </xf>
    <xf numFmtId="0" fontId="5" fillId="2" borderId="11" xfId="0" applyFont="1" applyFill="1" applyBorder="1" applyAlignment="1" applyProtection="1">
      <alignment horizontal="left"/>
      <protection locked="0"/>
    </xf>
    <xf numFmtId="0" fontId="8" fillId="2" borderId="9" xfId="0" applyFont="1" applyFill="1" applyBorder="1" applyProtection="1">
      <protection locked="0"/>
    </xf>
    <xf numFmtId="0" fontId="8" fillId="2" borderId="12" xfId="0" applyFont="1" applyFill="1" applyBorder="1" applyProtection="1">
      <protection locked="0"/>
    </xf>
    <xf numFmtId="0" fontId="8" fillId="2" borderId="8" xfId="0" applyFont="1" applyFill="1" applyBorder="1" applyAlignment="1" applyProtection="1">
      <alignment horizontal="right"/>
      <protection locked="0"/>
    </xf>
    <xf numFmtId="8" fontId="8" fillId="2" borderId="1" xfId="1" applyFont="1" applyFill="1" applyBorder="1" applyProtection="1">
      <protection locked="0"/>
    </xf>
    <xf numFmtId="0" fontId="5" fillId="2" borderId="11" xfId="0" applyFont="1" applyFill="1" applyBorder="1" applyProtection="1">
      <protection hidden="1"/>
    </xf>
    <xf numFmtId="0" fontId="8" fillId="6" borderId="11" xfId="0" applyFont="1" applyFill="1" applyBorder="1" applyProtection="1">
      <protection hidden="1"/>
    </xf>
    <xf numFmtId="0" fontId="8" fillId="6" borderId="13" xfId="0" applyFont="1" applyFill="1" applyBorder="1" applyProtection="1">
      <protection hidden="1"/>
    </xf>
    <xf numFmtId="0" fontId="5" fillId="6" borderId="11" xfId="0" applyFont="1" applyFill="1" applyBorder="1" applyProtection="1">
      <protection hidden="1"/>
    </xf>
    <xf numFmtId="0" fontId="5" fillId="6" borderId="11" xfId="0" applyFont="1" applyFill="1" applyBorder="1" applyProtection="1">
      <protection locked="0"/>
    </xf>
    <xf numFmtId="0" fontId="8" fillId="6" borderId="13" xfId="0" applyFont="1" applyFill="1" applyBorder="1" applyProtection="1">
      <protection locked="0"/>
    </xf>
    <xf numFmtId="0" fontId="8" fillId="6" borderId="11" xfId="0" applyFont="1" applyFill="1" applyBorder="1" applyProtection="1">
      <protection locked="0"/>
    </xf>
    <xf numFmtId="0" fontId="8" fillId="6" borderId="8" xfId="0" applyFont="1" applyFill="1" applyBorder="1" applyAlignment="1" applyProtection="1">
      <alignment horizontal="right"/>
      <protection locked="0"/>
    </xf>
    <xf numFmtId="8" fontId="8" fillId="6" borderId="1" xfId="1" applyFont="1" applyFill="1" applyBorder="1" applyProtection="1">
      <protection locked="0"/>
    </xf>
    <xf numFmtId="0" fontId="8" fillId="6" borderId="1" xfId="0" applyFont="1" applyFill="1" applyBorder="1" applyProtection="1">
      <protection locked="0"/>
    </xf>
    <xf numFmtId="0" fontId="8" fillId="6" borderId="14" xfId="0" applyFont="1" applyFill="1" applyBorder="1" applyProtection="1">
      <protection locked="0"/>
    </xf>
    <xf numFmtId="0" fontId="8" fillId="2" borderId="8" xfId="0" applyFont="1" applyFill="1" applyBorder="1" applyAlignment="1" applyProtection="1">
      <alignment horizontal="right"/>
      <protection hidden="1"/>
    </xf>
    <xf numFmtId="8" fontId="8" fillId="2" borderId="1" xfId="1" applyFont="1" applyFill="1" applyBorder="1" applyProtection="1">
      <protection hidden="1"/>
    </xf>
    <xf numFmtId="0" fontId="8" fillId="4" borderId="11" xfId="0" applyFont="1" applyFill="1" applyBorder="1" applyProtection="1">
      <protection hidden="1"/>
    </xf>
    <xf numFmtId="0" fontId="8" fillId="4" borderId="13" xfId="0" applyFont="1" applyFill="1" applyBorder="1" applyProtection="1">
      <protection hidden="1"/>
    </xf>
    <xf numFmtId="44" fontId="8" fillId="5" borderId="5" xfId="1" applyNumberFormat="1" applyFont="1" applyFill="1" applyBorder="1" applyAlignment="1" applyProtection="1">
      <alignment horizontal="left"/>
      <protection hidden="1"/>
    </xf>
    <xf numFmtId="164" fontId="8" fillId="5" borderId="22" xfId="2" applyNumberFormat="1" applyFont="1" applyFill="1" applyBorder="1" applyAlignment="1" applyProtection="1">
      <alignment horizontal="center"/>
      <protection hidden="1"/>
    </xf>
    <xf numFmtId="164" fontId="8" fillId="5" borderId="10" xfId="2" applyNumberFormat="1" applyFont="1" applyFill="1" applyBorder="1" applyAlignment="1" applyProtection="1">
      <alignment horizontal="center"/>
      <protection hidden="1"/>
    </xf>
    <xf numFmtId="0" fontId="8" fillId="2" borderId="2" xfId="0" applyFont="1" applyFill="1" applyBorder="1" applyProtection="1">
      <protection locked="0"/>
    </xf>
    <xf numFmtId="0" fontId="8" fillId="2" borderId="15" xfId="0" applyFont="1" applyFill="1" applyBorder="1" applyProtection="1">
      <protection locked="0"/>
    </xf>
    <xf numFmtId="44" fontId="8" fillId="5" borderId="5" xfId="1" applyNumberFormat="1" applyFont="1" applyFill="1" applyBorder="1" applyAlignment="1" applyProtection="1">
      <protection hidden="1"/>
    </xf>
    <xf numFmtId="44" fontId="8" fillId="5" borderId="2" xfId="1" applyNumberFormat="1" applyFont="1" applyFill="1" applyBorder="1" applyAlignment="1" applyProtection="1">
      <protection hidden="1"/>
    </xf>
    <xf numFmtId="0" fontId="8" fillId="2" borderId="2"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164" fontId="8" fillId="2" borderId="10" xfId="2" applyNumberFormat="1" applyFont="1" applyFill="1" applyBorder="1" applyProtection="1">
      <protection hidden="1"/>
    </xf>
    <xf numFmtId="164" fontId="8" fillId="2" borderId="9" xfId="2" applyNumberFormat="1" applyFont="1" applyFill="1" applyBorder="1" applyProtection="1">
      <protection hidden="1"/>
    </xf>
    <xf numFmtId="164" fontId="8" fillId="2" borderId="12" xfId="2" applyNumberFormat="1" applyFont="1" applyFill="1" applyBorder="1" applyProtection="1">
      <protection hidden="1"/>
    </xf>
    <xf numFmtId="0" fontId="8" fillId="4" borderId="0" xfId="0" applyFont="1" applyFill="1" applyBorder="1" applyAlignment="1" applyProtection="1">
      <alignment horizontal="center"/>
      <protection locked="0"/>
    </xf>
    <xf numFmtId="0" fontId="9" fillId="3" borderId="5" xfId="0" applyFont="1" applyFill="1" applyBorder="1" applyAlignment="1" applyProtection="1">
      <protection locked="0"/>
    </xf>
    <xf numFmtId="0" fontId="7" fillId="3" borderId="7" xfId="0" applyFont="1" applyFill="1" applyBorder="1" applyAlignment="1" applyProtection="1">
      <alignment horizontal="center" wrapText="1"/>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10" fillId="3" borderId="5" xfId="0" applyFont="1" applyFill="1" applyBorder="1" applyAlignment="1" applyProtection="1">
      <protection locked="0"/>
    </xf>
    <xf numFmtId="0" fontId="8" fillId="0" borderId="7" xfId="0" applyFont="1" applyFill="1" applyBorder="1" applyAlignment="1" applyProtection="1">
      <alignment horizontal="center"/>
      <protection locked="0"/>
    </xf>
    <xf numFmtId="0" fontId="8" fillId="0" borderId="7" xfId="0" applyFont="1" applyFill="1" applyBorder="1" applyAlignment="1" applyProtection="1">
      <alignment horizontal="center"/>
      <protection hidden="1"/>
    </xf>
    <xf numFmtId="0" fontId="7" fillId="3" borderId="10" xfId="0"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8" fillId="2" borderId="7" xfId="0" applyFont="1" applyFill="1" applyBorder="1" applyProtection="1">
      <protection locked="0"/>
    </xf>
    <xf numFmtId="0" fontId="7" fillId="3" borderId="7" xfId="0" applyFont="1" applyFill="1" applyBorder="1" applyAlignment="1" applyProtection="1">
      <alignment horizontal="center"/>
      <protection locked="0"/>
    </xf>
    <xf numFmtId="0" fontId="22" fillId="11" borderId="7" xfId="4" applyFont="1" applyBorder="1" applyAlignment="1" applyProtection="1">
      <alignment horizontal="center" wrapText="1"/>
      <protection locked="0"/>
    </xf>
    <xf numFmtId="0" fontId="14" fillId="3" borderId="2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protection hidden="1"/>
    </xf>
    <xf numFmtId="0" fontId="14" fillId="3" borderId="1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vertical="center"/>
      <protection hidden="1"/>
    </xf>
    <xf numFmtId="0" fontId="19" fillId="4" borderId="0" xfId="0" applyFont="1" applyFill="1" applyProtection="1">
      <protection hidden="1"/>
    </xf>
    <xf numFmtId="0" fontId="17" fillId="4" borderId="0" xfId="0" applyFont="1" applyFill="1" applyProtection="1">
      <protection hidden="1"/>
    </xf>
    <xf numFmtId="0" fontId="20" fillId="4" borderId="0" xfId="0" applyFont="1" applyFill="1" applyProtection="1">
      <protection hidden="1"/>
    </xf>
    <xf numFmtId="0" fontId="17" fillId="8" borderId="0" xfId="0" applyFont="1" applyFill="1" applyProtection="1">
      <protection hidden="1"/>
    </xf>
    <xf numFmtId="0" fontId="0" fillId="8" borderId="0" xfId="0" applyFill="1" applyProtection="1">
      <protection hidden="1"/>
    </xf>
    <xf numFmtId="0" fontId="26" fillId="4" borderId="0" xfId="0" applyFont="1" applyFill="1" applyBorder="1" applyProtection="1">
      <protection hidden="1"/>
    </xf>
    <xf numFmtId="0" fontId="0" fillId="4" borderId="0" xfId="0" applyFont="1" applyFill="1" applyBorder="1" applyProtection="1">
      <protection hidden="1"/>
    </xf>
    <xf numFmtId="0" fontId="0" fillId="4" borderId="0" xfId="0" applyFont="1" applyFill="1" applyProtection="1">
      <protection hidden="1"/>
    </xf>
    <xf numFmtId="0" fontId="28" fillId="3" borderId="7" xfId="0" applyFont="1" applyFill="1" applyBorder="1" applyAlignment="1" applyProtection="1">
      <alignment horizontal="center" vertical="center"/>
      <protection hidden="1"/>
    </xf>
    <xf numFmtId="0" fontId="14" fillId="3" borderId="7" xfId="0" applyFont="1" applyFill="1" applyBorder="1" applyProtection="1">
      <protection hidden="1"/>
    </xf>
    <xf numFmtId="164" fontId="17" fillId="4" borderId="7" xfId="0" applyNumberFormat="1" applyFont="1" applyFill="1" applyBorder="1" applyAlignment="1" applyProtection="1">
      <alignment horizontal="center"/>
      <protection hidden="1"/>
    </xf>
    <xf numFmtId="166" fontId="26" fillId="4" borderId="0" xfId="0" applyNumberFormat="1" applyFont="1" applyFill="1" applyBorder="1" applyAlignment="1" applyProtection="1">
      <alignment horizontal="center"/>
      <protection hidden="1"/>
    </xf>
    <xf numFmtId="166" fontId="17" fillId="4" borderId="0" xfId="0" applyNumberFormat="1" applyFont="1" applyFill="1" applyProtection="1">
      <protection hidden="1"/>
    </xf>
    <xf numFmtId="0" fontId="27" fillId="4" borderId="0" xfId="0" applyFont="1" applyFill="1" applyBorder="1" applyAlignment="1" applyProtection="1">
      <alignment horizontal="center"/>
      <protection hidden="1"/>
    </xf>
    <xf numFmtId="164" fontId="17" fillId="7" borderId="7" xfId="0" applyNumberFormat="1" applyFont="1" applyFill="1" applyBorder="1" applyAlignment="1" applyProtection="1">
      <alignment horizontal="center"/>
      <protection hidden="1"/>
    </xf>
    <xf numFmtId="0" fontId="14" fillId="3" borderId="7" xfId="0" applyFont="1" applyFill="1" applyBorder="1" applyAlignment="1" applyProtection="1">
      <alignment horizontal="left"/>
      <protection hidden="1"/>
    </xf>
    <xf numFmtId="166" fontId="17" fillId="8" borderId="15" xfId="0" applyNumberFormat="1" applyFont="1" applyFill="1" applyBorder="1" applyAlignment="1" applyProtection="1">
      <alignment horizontal="center"/>
      <protection hidden="1"/>
    </xf>
    <xf numFmtId="0" fontId="22" fillId="4" borderId="0" xfId="0" applyFont="1" applyFill="1" applyAlignment="1" applyProtection="1">
      <alignment horizontal="left"/>
      <protection hidden="1"/>
    </xf>
    <xf numFmtId="0" fontId="22" fillId="4" borderId="0" xfId="0" applyFont="1" applyFill="1" applyAlignment="1" applyProtection="1">
      <protection hidden="1"/>
    </xf>
    <xf numFmtId="164" fontId="17" fillId="4" borderId="7" xfId="0" applyNumberFormat="1" applyFont="1" applyFill="1" applyBorder="1" applyAlignment="1" applyProtection="1">
      <alignment horizontal="center"/>
      <protection locked="0" hidden="1"/>
    </xf>
    <xf numFmtId="166" fontId="17" fillId="9" borderId="7" xfId="0" applyNumberFormat="1" applyFont="1" applyFill="1" applyBorder="1" applyAlignment="1" applyProtection="1">
      <alignment horizontal="center"/>
      <protection locked="0" hidden="1"/>
    </xf>
    <xf numFmtId="0" fontId="14" fillId="3" borderId="7" xfId="0" applyFont="1" applyFill="1" applyBorder="1" applyAlignment="1" applyProtection="1">
      <alignment horizontal="center"/>
      <protection locked="0" hidden="1"/>
    </xf>
    <xf numFmtId="0" fontId="17" fillId="4" borderId="0" xfId="0" applyFont="1" applyFill="1" applyBorder="1" applyProtection="1">
      <protection hidden="1"/>
    </xf>
    <xf numFmtId="0" fontId="17" fillId="4" borderId="28" xfId="0" applyFont="1" applyFill="1" applyBorder="1" applyAlignment="1" applyProtection="1">
      <alignment wrapText="1"/>
      <protection hidden="1"/>
    </xf>
    <xf numFmtId="0" fontId="17" fillId="4" borderId="0" xfId="0" applyFont="1" applyFill="1" applyBorder="1" applyAlignment="1" applyProtection="1">
      <alignment horizontal="center"/>
      <protection hidden="1"/>
    </xf>
    <xf numFmtId="0" fontId="28" fillId="3" borderId="27" xfId="0" applyFont="1" applyFill="1" applyBorder="1" applyAlignment="1" applyProtection="1">
      <alignment horizontal="center" vertical="center"/>
      <protection hidden="1"/>
    </xf>
    <xf numFmtId="0" fontId="17" fillId="4" borderId="28" xfId="0" applyFont="1" applyFill="1" applyBorder="1" applyProtection="1">
      <protection hidden="1"/>
    </xf>
    <xf numFmtId="164" fontId="17" fillId="4" borderId="27" xfId="0" applyNumberFormat="1" applyFont="1" applyFill="1" applyBorder="1" applyAlignment="1" applyProtection="1">
      <alignment horizontal="center"/>
      <protection locked="0" hidden="1"/>
    </xf>
    <xf numFmtId="166" fontId="17" fillId="4" borderId="0" xfId="0" applyNumberFormat="1" applyFont="1" applyFill="1" applyBorder="1" applyProtection="1">
      <protection hidden="1"/>
    </xf>
    <xf numFmtId="0" fontId="17" fillId="7" borderId="28" xfId="0" applyFont="1" applyFill="1" applyBorder="1" applyProtection="1">
      <protection hidden="1"/>
    </xf>
    <xf numFmtId="164" fontId="17" fillId="4" borderId="27" xfId="0" applyNumberFormat="1" applyFont="1" applyFill="1" applyBorder="1" applyAlignment="1" applyProtection="1">
      <alignment horizontal="center"/>
      <protection hidden="1"/>
    </xf>
    <xf numFmtId="0" fontId="22" fillId="4" borderId="4" xfId="0" applyFont="1" applyFill="1" applyBorder="1" applyAlignment="1" applyProtection="1">
      <alignment horizontal="left" wrapText="1"/>
      <protection hidden="1"/>
    </xf>
    <xf numFmtId="0" fontId="22" fillId="4" borderId="0" xfId="0" applyFont="1" applyFill="1" applyBorder="1" applyAlignment="1" applyProtection="1">
      <alignment horizontal="left" wrapText="1"/>
      <protection hidden="1"/>
    </xf>
    <xf numFmtId="0" fontId="17" fillId="4" borderId="4" xfId="0" applyFont="1" applyFill="1" applyBorder="1" applyProtection="1">
      <protection hidden="1"/>
    </xf>
    <xf numFmtId="0" fontId="17" fillId="4" borderId="18" xfId="0" applyFont="1" applyFill="1" applyBorder="1" applyProtection="1">
      <protection hidden="1"/>
    </xf>
    <xf numFmtId="0" fontId="14" fillId="3" borderId="28" xfId="0" applyFont="1" applyFill="1" applyBorder="1" applyProtection="1">
      <protection hidden="1"/>
    </xf>
    <xf numFmtId="0" fontId="14" fillId="3" borderId="30" xfId="0" applyFont="1" applyFill="1" applyBorder="1" applyProtection="1">
      <protection hidden="1"/>
    </xf>
    <xf numFmtId="166" fontId="17" fillId="8" borderId="31" xfId="0" applyNumberFormat="1" applyFont="1" applyFill="1" applyBorder="1" applyAlignment="1" applyProtection="1">
      <alignment horizontal="center"/>
      <protection hidden="1"/>
    </xf>
    <xf numFmtId="166" fontId="17" fillId="4" borderId="3" xfId="0" applyNumberFormat="1" applyFont="1" applyFill="1" applyBorder="1" applyProtection="1">
      <protection hidden="1"/>
    </xf>
    <xf numFmtId="0" fontId="17" fillId="4" borderId="3" xfId="0" applyFont="1" applyFill="1" applyBorder="1" applyProtection="1">
      <protection hidden="1"/>
    </xf>
    <xf numFmtId="0" fontId="17" fillId="4" borderId="20" xfId="0" applyFont="1" applyFill="1" applyBorder="1" applyProtection="1">
      <protection hidden="1"/>
    </xf>
    <xf numFmtId="0" fontId="30" fillId="4" borderId="16" xfId="0" applyFont="1" applyFill="1" applyBorder="1" applyProtection="1">
      <protection hidden="1"/>
    </xf>
    <xf numFmtId="0" fontId="17" fillId="4" borderId="17" xfId="0" applyFont="1" applyFill="1" applyBorder="1" applyProtection="1">
      <protection hidden="1"/>
    </xf>
    <xf numFmtId="0" fontId="14" fillId="4" borderId="0" xfId="0" applyFont="1" applyFill="1" applyBorder="1" applyAlignment="1" applyProtection="1">
      <alignment horizontal="center"/>
      <protection hidden="1"/>
    </xf>
    <xf numFmtId="0" fontId="14" fillId="4" borderId="18" xfId="0" applyFont="1" applyFill="1" applyBorder="1" applyAlignment="1" applyProtection="1">
      <alignment horizontal="center"/>
      <protection hidden="1"/>
    </xf>
    <xf numFmtId="168" fontId="26" fillId="4" borderId="0" xfId="0" applyNumberFormat="1" applyFont="1" applyFill="1" applyProtection="1">
      <protection hidden="1"/>
    </xf>
    <xf numFmtId="0" fontId="26" fillId="4" borderId="0" xfId="0" applyFont="1" applyFill="1" applyProtection="1">
      <protection hidden="1"/>
    </xf>
    <xf numFmtId="0" fontId="14" fillId="4" borderId="0" xfId="0" applyFont="1" applyFill="1" applyBorder="1" applyProtection="1">
      <protection hidden="1"/>
    </xf>
    <xf numFmtId="0" fontId="17" fillId="4" borderId="17" xfId="0" applyFont="1" applyFill="1" applyBorder="1" applyAlignment="1" applyProtection="1">
      <alignment horizontal="center"/>
      <protection hidden="1"/>
    </xf>
    <xf numFmtId="9" fontId="8" fillId="5" borderId="26" xfId="4" applyNumberFormat="1" applyFont="1" applyFill="1" applyBorder="1" applyAlignment="1" applyProtection="1">
      <alignment horizontal="center"/>
    </xf>
    <xf numFmtId="166" fontId="8" fillId="4" borderId="8" xfId="2" applyNumberFormat="1" applyFont="1" applyFill="1" applyBorder="1" applyAlignment="1" applyProtection="1">
      <alignment horizontal="center"/>
    </xf>
    <xf numFmtId="166" fontId="8" fillId="4" borderId="5" xfId="2" applyNumberFormat="1" applyFont="1" applyFill="1" applyBorder="1" applyAlignment="1" applyProtection="1">
      <alignment horizontal="center"/>
    </xf>
    <xf numFmtId="0" fontId="26"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17" fillId="4" borderId="34" xfId="0" applyFont="1" applyFill="1" applyBorder="1" applyAlignment="1" applyProtection="1">
      <alignment wrapText="1"/>
      <protection hidden="1"/>
    </xf>
    <xf numFmtId="164" fontId="0" fillId="4" borderId="0" xfId="0" applyNumberFormat="1" applyFont="1" applyFill="1" applyBorder="1" applyAlignment="1" applyProtection="1">
      <alignment horizontal="center"/>
      <protection hidden="1"/>
    </xf>
    <xf numFmtId="0" fontId="22" fillId="4" borderId="0" xfId="0" applyFont="1" applyFill="1" applyProtection="1">
      <protection hidden="1"/>
    </xf>
    <xf numFmtId="0" fontId="30" fillId="13" borderId="16" xfId="0" applyFont="1" applyFill="1" applyBorder="1" applyProtection="1">
      <protection hidden="1"/>
    </xf>
    <xf numFmtId="165" fontId="0" fillId="4" borderId="0" xfId="0" applyNumberFormat="1" applyFont="1" applyFill="1" applyProtection="1">
      <protection hidden="1"/>
    </xf>
    <xf numFmtId="166" fontId="8" fillId="4" borderId="8" xfId="2" applyNumberFormat="1" applyFont="1" applyFill="1" applyBorder="1" applyAlignment="1" applyProtection="1">
      <alignment horizontal="center"/>
      <protection hidden="1"/>
    </xf>
    <xf numFmtId="166" fontId="8" fillId="4" borderId="5" xfId="2" applyNumberFormat="1" applyFont="1" applyFill="1" applyBorder="1" applyAlignment="1" applyProtection="1">
      <alignment horizontal="center"/>
      <protection hidden="1"/>
    </xf>
    <xf numFmtId="0" fontId="8" fillId="4" borderId="5"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15" xfId="0" applyFont="1" applyFill="1" applyBorder="1" applyAlignment="1" applyProtection="1">
      <alignment horizontal="left"/>
      <protection locked="0"/>
    </xf>
    <xf numFmtId="0" fontId="7" fillId="3" borderId="15" xfId="0" applyFont="1" applyFill="1" applyBorder="1" applyAlignment="1" applyProtection="1">
      <alignment horizontal="left"/>
      <protection locked="0"/>
    </xf>
    <xf numFmtId="0" fontId="8" fillId="4" borderId="0" xfId="0" applyFont="1" applyFill="1" applyBorder="1" applyAlignment="1" applyProtection="1">
      <alignment horizontal="center"/>
      <protection locked="0"/>
    </xf>
    <xf numFmtId="0" fontId="9" fillId="3" borderId="5" xfId="0" applyFont="1" applyFill="1" applyBorder="1" applyAlignment="1" applyProtection="1">
      <protection locked="0"/>
    </xf>
    <xf numFmtId="0" fontId="9" fillId="3" borderId="2" xfId="0" applyFont="1" applyFill="1" applyBorder="1" applyAlignment="1" applyProtection="1">
      <protection locked="0"/>
    </xf>
    <xf numFmtId="8" fontId="8" fillId="5" borderId="2" xfId="1" applyFont="1" applyFill="1" applyBorder="1" applyAlignment="1" applyProtection="1">
      <alignment horizontal="center"/>
      <protection hidden="1"/>
    </xf>
    <xf numFmtId="8" fontId="8" fillId="5" borderId="15" xfId="1" applyFont="1" applyFill="1" applyBorder="1" applyAlignment="1" applyProtection="1">
      <alignment horizontal="center"/>
      <protection hidden="1"/>
    </xf>
    <xf numFmtId="49" fontId="8" fillId="4" borderId="5" xfId="0" applyNumberFormat="1" applyFont="1" applyFill="1" applyBorder="1" applyAlignment="1" applyProtection="1">
      <alignment horizontal="left"/>
      <protection locked="0"/>
    </xf>
    <xf numFmtId="49" fontId="8" fillId="4" borderId="15" xfId="0" applyNumberFormat="1" applyFont="1" applyFill="1" applyBorder="1" applyAlignment="1" applyProtection="1">
      <alignment horizontal="left"/>
      <protection locked="0"/>
    </xf>
    <xf numFmtId="8" fontId="8" fillId="4" borderId="2"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0" fontId="10" fillId="3" borderId="5" xfId="0" applyFont="1" applyFill="1" applyBorder="1" applyAlignment="1" applyProtection="1">
      <alignment horizontal="left" indent="4"/>
      <protection locked="0"/>
    </xf>
    <xf numFmtId="0" fontId="10" fillId="3" borderId="15" xfId="0" applyFont="1" applyFill="1" applyBorder="1" applyAlignment="1" applyProtection="1">
      <alignment horizontal="left" indent="4"/>
      <protection locked="0"/>
    </xf>
    <xf numFmtId="0" fontId="5" fillId="4" borderId="8"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8" fontId="8" fillId="4" borderId="5" xfId="1" applyFont="1" applyFill="1" applyBorder="1" applyAlignment="1" applyProtection="1">
      <alignment horizontal="center"/>
      <protection locked="0"/>
    </xf>
    <xf numFmtId="8" fontId="8" fillId="5" borderId="5" xfId="1" applyFont="1" applyFill="1" applyBorder="1" applyAlignment="1" applyProtection="1">
      <alignment horizontal="center"/>
      <protection hidden="1"/>
    </xf>
    <xf numFmtId="0" fontId="8" fillId="2" borderId="0" xfId="0" applyFont="1" applyFill="1" applyBorder="1" applyAlignment="1" applyProtection="1">
      <alignment horizontal="right"/>
      <protection locked="0"/>
    </xf>
    <xf numFmtId="0" fontId="8" fillId="3" borderId="0" xfId="0" applyFont="1" applyFill="1" applyBorder="1" applyAlignment="1" applyProtection="1">
      <alignment horizontal="left"/>
      <protection locked="0"/>
    </xf>
    <xf numFmtId="0" fontId="7" fillId="3" borderId="7" xfId="0" applyFont="1" applyFill="1" applyBorder="1" applyAlignment="1" applyProtection="1">
      <alignment horizontal="center" vertical="center"/>
      <protection locked="0"/>
    </xf>
    <xf numFmtId="0" fontId="8" fillId="2" borderId="0" xfId="0" applyFont="1" applyFill="1" applyBorder="1" applyAlignment="1" applyProtection="1">
      <alignment horizontal="left"/>
      <protection locked="0"/>
    </xf>
    <xf numFmtId="165" fontId="8" fillId="5" borderId="5" xfId="1" applyNumberFormat="1" applyFont="1" applyFill="1" applyBorder="1" applyAlignment="1" applyProtection="1">
      <alignment horizontal="center" wrapText="1"/>
      <protection hidden="1"/>
    </xf>
    <xf numFmtId="165" fontId="8" fillId="5" borderId="15" xfId="1" applyNumberFormat="1" applyFont="1" applyFill="1" applyBorder="1" applyAlignment="1" applyProtection="1">
      <alignment horizontal="center" wrapText="1"/>
      <protection hidden="1"/>
    </xf>
    <xf numFmtId="0" fontId="7" fillId="3" borderId="13" xfId="0" applyFont="1" applyFill="1" applyBorder="1" applyAlignment="1" applyProtection="1">
      <alignment horizontal="center" wrapText="1"/>
      <protection locked="0"/>
    </xf>
    <xf numFmtId="0" fontId="7" fillId="3" borderId="14" xfId="0" applyFont="1" applyFill="1" applyBorder="1" applyAlignment="1" applyProtection="1">
      <alignment horizontal="center" wrapText="1"/>
      <protection locked="0"/>
    </xf>
    <xf numFmtId="0" fontId="7" fillId="3" borderId="23" xfId="0" applyFont="1" applyFill="1" applyBorder="1" applyAlignment="1" applyProtection="1">
      <alignment horizontal="center" wrapText="1"/>
      <protection locked="0"/>
    </xf>
    <xf numFmtId="0" fontId="7" fillId="3" borderId="6" xfId="0" applyFont="1" applyFill="1" applyBorder="1" applyAlignment="1" applyProtection="1">
      <alignment horizontal="center" wrapText="1"/>
      <protection locked="0"/>
    </xf>
    <xf numFmtId="0" fontId="7" fillId="3" borderId="22"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8" fillId="3" borderId="13" xfId="0" applyFont="1" applyFill="1" applyBorder="1" applyAlignment="1" applyProtection="1">
      <alignment horizontal="left"/>
      <protection locked="0"/>
    </xf>
    <xf numFmtId="0" fontId="9" fillId="3" borderId="15" xfId="0" applyFont="1" applyFill="1" applyBorder="1" applyAlignment="1" applyProtection="1">
      <protection locked="0"/>
    </xf>
    <xf numFmtId="0" fontId="10" fillId="3" borderId="5" xfId="0" applyFont="1" applyFill="1" applyBorder="1" applyAlignment="1" applyProtection="1">
      <protection locked="0"/>
    </xf>
    <xf numFmtId="0" fontId="10" fillId="3" borderId="15" xfId="0" applyFont="1" applyFill="1" applyBorder="1" applyAlignment="1" applyProtection="1">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8" fillId="0" borderId="7" xfId="0" applyFont="1" applyFill="1" applyBorder="1" applyAlignment="1" applyProtection="1">
      <alignment horizontal="center"/>
      <protection locked="0"/>
    </xf>
    <xf numFmtId="1" fontId="8" fillId="0" borderId="7"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vertical="center"/>
      <protection locked="0"/>
    </xf>
    <xf numFmtId="0" fontId="7" fillId="3" borderId="5" xfId="0" applyFont="1" applyFill="1" applyBorder="1" applyAlignment="1" applyProtection="1">
      <protection locked="0"/>
    </xf>
    <xf numFmtId="0" fontId="7" fillId="3" borderId="15" xfId="0" applyFont="1" applyFill="1" applyBorder="1" applyAlignment="1" applyProtection="1">
      <protection locked="0"/>
    </xf>
    <xf numFmtId="0" fontId="7" fillId="3" borderId="7" xfId="0" applyFont="1" applyFill="1" applyBorder="1" applyAlignment="1" applyProtection="1">
      <alignment horizontal="center" wrapText="1"/>
      <protection locked="0"/>
    </xf>
    <xf numFmtId="0" fontId="24" fillId="3" borderId="16"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protection hidden="1"/>
    </xf>
    <xf numFmtId="0" fontId="8" fillId="0" borderId="7" xfId="0" applyFont="1" applyFill="1" applyBorder="1" applyAlignment="1" applyProtection="1">
      <alignment horizontal="left"/>
      <protection locked="0"/>
    </xf>
    <xf numFmtId="0" fontId="23" fillId="2" borderId="1" xfId="0" applyFont="1" applyFill="1" applyBorder="1" applyAlignment="1" applyProtection="1">
      <alignment horizontal="left"/>
      <protection locked="0"/>
    </xf>
    <xf numFmtId="0" fontId="23" fillId="2" borderId="14" xfId="0" applyFont="1" applyFill="1" applyBorder="1" applyAlignment="1" applyProtection="1">
      <alignment horizontal="left"/>
      <protection locked="0"/>
    </xf>
    <xf numFmtId="0" fontId="6" fillId="3" borderId="16"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21"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left"/>
      <protection hidden="1"/>
    </xf>
    <xf numFmtId="0" fontId="8" fillId="4" borderId="15" xfId="0" applyFont="1" applyFill="1" applyBorder="1" applyAlignment="1" applyProtection="1">
      <alignment horizontal="left"/>
      <protection hidden="1"/>
    </xf>
    <xf numFmtId="49" fontId="8" fillId="4" borderId="8" xfId="0" applyNumberFormat="1" applyFont="1" applyFill="1" applyBorder="1" applyAlignment="1" applyProtection="1">
      <alignment horizontal="left"/>
      <protection hidden="1"/>
    </xf>
    <xf numFmtId="0" fontId="8" fillId="4" borderId="14" xfId="0" applyFont="1" applyFill="1" applyBorder="1" applyAlignment="1" applyProtection="1">
      <alignment horizontal="left"/>
      <protection hidden="1"/>
    </xf>
    <xf numFmtId="0" fontId="10" fillId="3" borderId="5" xfId="0" applyFont="1" applyFill="1" applyBorder="1" applyAlignment="1" applyProtection="1"/>
    <xf numFmtId="0" fontId="10" fillId="3" borderId="15" xfId="0" applyFont="1" applyFill="1" applyBorder="1" applyAlignment="1" applyProtection="1"/>
    <xf numFmtId="0" fontId="9" fillId="3" borderId="5" xfId="0" applyFont="1" applyFill="1" applyBorder="1" applyAlignment="1" applyProtection="1"/>
    <xf numFmtId="0" fontId="9" fillId="3" borderId="15" xfId="0" applyFont="1" applyFill="1" applyBorder="1" applyAlignment="1" applyProtection="1"/>
    <xf numFmtId="0" fontId="10" fillId="3" borderId="5" xfId="0" applyFont="1" applyFill="1" applyBorder="1" applyAlignment="1" applyProtection="1">
      <alignment horizontal="left" indent="4"/>
    </xf>
    <xf numFmtId="0" fontId="10" fillId="3" borderId="15" xfId="0" applyFont="1" applyFill="1" applyBorder="1" applyAlignment="1" applyProtection="1">
      <alignment horizontal="left" indent="4"/>
    </xf>
    <xf numFmtId="0" fontId="9" fillId="3" borderId="5" xfId="0" applyFont="1" applyFill="1" applyBorder="1" applyAlignment="1" applyProtection="1">
      <alignment horizontal="left"/>
    </xf>
    <xf numFmtId="0" fontId="9" fillId="3" borderId="15" xfId="0" applyFont="1" applyFill="1" applyBorder="1" applyAlignment="1" applyProtection="1">
      <alignment horizontal="left"/>
    </xf>
    <xf numFmtId="0" fontId="7" fillId="3" borderId="23" xfId="0" applyFont="1" applyFill="1" applyBorder="1" applyAlignment="1" applyProtection="1">
      <alignment horizontal="center"/>
      <protection locked="0"/>
    </xf>
    <xf numFmtId="0" fontId="23" fillId="2" borderId="1" xfId="0" applyFont="1" applyFill="1" applyBorder="1" applyAlignment="1" applyProtection="1">
      <alignment horizontal="left"/>
      <protection hidden="1"/>
    </xf>
    <xf numFmtId="0" fontId="23" fillId="2" borderId="14" xfId="0" applyFont="1" applyFill="1" applyBorder="1" applyAlignment="1" applyProtection="1">
      <alignment horizontal="left"/>
      <protection hidden="1"/>
    </xf>
    <xf numFmtId="0" fontId="7" fillId="3" borderId="10"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8" fontId="8" fillId="5" borderId="8" xfId="1" applyFont="1" applyFill="1" applyBorder="1" applyAlignment="1" applyProtection="1">
      <alignment horizontal="center" wrapText="1"/>
      <protection hidden="1"/>
    </xf>
    <xf numFmtId="8" fontId="8" fillId="5" borderId="14" xfId="1" applyFont="1" applyFill="1" applyBorder="1" applyAlignment="1" applyProtection="1">
      <alignment horizontal="center" wrapText="1"/>
      <protection hidden="1"/>
    </xf>
    <xf numFmtId="8" fontId="8" fillId="4" borderId="8" xfId="1" applyFont="1" applyFill="1" applyBorder="1" applyAlignment="1" applyProtection="1">
      <alignment horizontal="center"/>
      <protection locked="0" hidden="1"/>
    </xf>
    <xf numFmtId="8" fontId="8" fillId="4" borderId="14" xfId="1" applyFont="1" applyFill="1" applyBorder="1" applyAlignment="1" applyProtection="1">
      <alignment horizontal="center"/>
      <protection locked="0" hidden="1"/>
    </xf>
    <xf numFmtId="8" fontId="8" fillId="4" borderId="5" xfId="1" applyFont="1" applyFill="1" applyBorder="1" applyAlignment="1" applyProtection="1">
      <alignment horizontal="center"/>
      <protection locked="0" hidden="1"/>
    </xf>
    <xf numFmtId="8" fontId="8" fillId="4" borderId="15" xfId="1" applyFont="1" applyFill="1" applyBorder="1" applyAlignment="1" applyProtection="1">
      <alignment horizontal="center"/>
      <protection locked="0" hidden="1"/>
    </xf>
    <xf numFmtId="0" fontId="10" fillId="3" borderId="5" xfId="0" applyFont="1" applyFill="1" applyBorder="1" applyAlignment="1" applyProtection="1">
      <alignment horizontal="left"/>
    </xf>
    <xf numFmtId="0" fontId="10" fillId="3" borderId="15" xfId="0" applyFont="1" applyFill="1" applyBorder="1" applyAlignment="1" applyProtection="1">
      <alignment horizontal="left"/>
    </xf>
    <xf numFmtId="8" fontId="8" fillId="4" borderId="5" xfId="1" applyFont="1" applyFill="1" applyBorder="1" applyAlignment="1" applyProtection="1">
      <alignment horizontal="center" vertical="center"/>
      <protection locked="0"/>
    </xf>
    <xf numFmtId="8" fontId="8" fillId="4" borderId="15" xfId="1" applyFont="1" applyFill="1" applyBorder="1" applyAlignment="1" applyProtection="1">
      <alignment horizontal="center" vertical="center"/>
      <protection locked="0"/>
    </xf>
    <xf numFmtId="8" fontId="8" fillId="5" borderId="5" xfId="1" applyFont="1" applyFill="1" applyBorder="1" applyAlignment="1" applyProtection="1">
      <alignment horizontal="center" vertical="center"/>
      <protection hidden="1"/>
    </xf>
    <xf numFmtId="8" fontId="8" fillId="5" borderId="15" xfId="1" applyFont="1" applyFill="1" applyBorder="1" applyAlignment="1" applyProtection="1">
      <alignment horizontal="center" vertical="center"/>
      <protection hidden="1"/>
    </xf>
    <xf numFmtId="0" fontId="7" fillId="3" borderId="15" xfId="0" applyFont="1" applyFill="1" applyBorder="1" applyAlignment="1" applyProtection="1">
      <alignment horizontal="left"/>
    </xf>
    <xf numFmtId="0" fontId="6" fillId="3" borderId="10"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9" fillId="3" borderId="2" xfId="0" applyFont="1" applyFill="1" applyBorder="1" applyAlignment="1" applyProtection="1"/>
    <xf numFmtId="0" fontId="8" fillId="0" borderId="7" xfId="0" applyFont="1" applyFill="1" applyBorder="1" applyAlignment="1" applyProtection="1">
      <alignment horizontal="left"/>
      <protection hidden="1"/>
    </xf>
    <xf numFmtId="0" fontId="8" fillId="2" borderId="22" xfId="0" applyFont="1" applyFill="1" applyBorder="1" applyProtection="1">
      <protection locked="0"/>
    </xf>
    <xf numFmtId="0" fontId="8" fillId="2" borderId="23" xfId="0" applyFont="1" applyFill="1" applyBorder="1" applyProtection="1">
      <protection locked="0"/>
    </xf>
    <xf numFmtId="0" fontId="8" fillId="2" borderId="6" xfId="0" applyFont="1" applyFill="1" applyBorder="1" applyProtection="1">
      <protection locked="0"/>
    </xf>
    <xf numFmtId="49" fontId="8" fillId="4" borderId="5" xfId="0" applyNumberFormat="1" applyFont="1" applyFill="1" applyBorder="1" applyAlignment="1" applyProtection="1">
      <alignment horizontal="left"/>
      <protection hidden="1"/>
    </xf>
    <xf numFmtId="0" fontId="8" fillId="4" borderId="15" xfId="0" applyNumberFormat="1" applyFont="1" applyFill="1" applyBorder="1" applyAlignment="1" applyProtection="1">
      <alignment horizontal="left"/>
      <protection hidden="1"/>
    </xf>
    <xf numFmtId="0" fontId="8" fillId="4" borderId="8" xfId="0" applyFont="1" applyFill="1" applyBorder="1" applyAlignment="1" applyProtection="1">
      <alignment horizontal="left"/>
      <protection locked="0"/>
    </xf>
    <xf numFmtId="0" fontId="8" fillId="4" borderId="1" xfId="0" applyFont="1" applyFill="1" applyBorder="1" applyAlignment="1" applyProtection="1">
      <alignment horizontal="left"/>
      <protection locked="0"/>
    </xf>
    <xf numFmtId="0" fontId="7" fillId="3" borderId="9"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7" fillId="3" borderId="0" xfId="0" applyFont="1" applyFill="1" applyBorder="1" applyAlignment="1" applyProtection="1">
      <alignment horizontal="center" wrapText="1"/>
      <protection locked="0"/>
    </xf>
    <xf numFmtId="0" fontId="7" fillId="3" borderId="1" xfId="0" applyFont="1" applyFill="1" applyBorder="1" applyAlignment="1" applyProtection="1">
      <alignment horizontal="center" wrapText="1"/>
      <protection locked="0"/>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8" fontId="8" fillId="0" borderId="15" xfId="1" applyFont="1" applyFill="1" applyBorder="1" applyAlignment="1" applyProtection="1">
      <alignment horizontal="center"/>
      <protection locked="0"/>
    </xf>
    <xf numFmtId="0" fontId="9" fillId="3" borderId="10"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left"/>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0" fontId="8" fillId="6" borderId="13" xfId="0" applyFont="1" applyFill="1" applyBorder="1" applyAlignment="1" applyProtection="1">
      <alignment horizontal="right"/>
      <protection locked="0"/>
    </xf>
    <xf numFmtId="8" fontId="8" fillId="4" borderId="8" xfId="1" applyFont="1" applyFill="1" applyBorder="1" applyAlignment="1" applyProtection="1">
      <alignment horizontal="left"/>
      <protection locked="0" hidden="1"/>
    </xf>
    <xf numFmtId="8" fontId="8" fillId="4" borderId="14" xfId="1" applyFont="1" applyFill="1" applyBorder="1" applyAlignment="1" applyProtection="1">
      <alignment horizontal="left"/>
      <protection locked="0" hidden="1"/>
    </xf>
    <xf numFmtId="8" fontId="8" fillId="4" borderId="5" xfId="1" applyFont="1" applyFill="1" applyBorder="1" applyAlignment="1" applyProtection="1">
      <alignment horizontal="left"/>
      <protection locked="0" hidden="1"/>
    </xf>
    <xf numFmtId="8" fontId="8" fillId="4" borderId="15" xfId="1" applyFont="1" applyFill="1" applyBorder="1" applyAlignment="1" applyProtection="1">
      <alignment horizontal="left"/>
      <protection locked="0" hidden="1"/>
    </xf>
    <xf numFmtId="0" fontId="7" fillId="3" borderId="0"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7" fillId="3" borderId="5" xfId="0" applyFont="1" applyFill="1" applyBorder="1" applyAlignment="1" applyProtection="1">
      <alignment horizontal="left"/>
    </xf>
    <xf numFmtId="0" fontId="7" fillId="3" borderId="5" xfId="0" applyFont="1" applyFill="1" applyBorder="1" applyAlignment="1" applyProtection="1"/>
    <xf numFmtId="0" fontId="7" fillId="3" borderId="15" xfId="0" applyFont="1" applyFill="1" applyBorder="1" applyAlignment="1" applyProtection="1"/>
    <xf numFmtId="0" fontId="8" fillId="2" borderId="22"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8" fontId="8" fillId="10" borderId="2" xfId="1" applyFont="1" applyFill="1" applyBorder="1" applyAlignment="1" applyProtection="1">
      <alignment horizontal="center"/>
      <protection hidden="1"/>
    </xf>
    <xf numFmtId="8" fontId="8" fillId="10" borderId="15" xfId="1" applyFont="1" applyFill="1" applyBorder="1" applyAlignment="1" applyProtection="1">
      <alignment horizontal="center"/>
      <protection hidden="1"/>
    </xf>
    <xf numFmtId="0" fontId="9" fillId="3" borderId="16"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0" fontId="9" fillId="3" borderId="21"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9" fillId="3" borderId="20" xfId="0" applyFont="1" applyFill="1" applyBorder="1" applyAlignment="1" applyProtection="1">
      <alignment horizontal="center" vertical="center" wrapText="1"/>
      <protection hidden="1"/>
    </xf>
    <xf numFmtId="0" fontId="24" fillId="3" borderId="16" xfId="0" applyFont="1" applyFill="1" applyBorder="1" applyAlignment="1" applyProtection="1">
      <alignment horizontal="center" vertical="center"/>
      <protection hidden="1"/>
    </xf>
    <xf numFmtId="0" fontId="24" fillId="3" borderId="17" xfId="0" applyFont="1" applyFill="1" applyBorder="1" applyAlignment="1" applyProtection="1">
      <alignment horizontal="center" vertical="center"/>
      <protection hidden="1"/>
    </xf>
    <xf numFmtId="0" fontId="24" fillId="3" borderId="21"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24" fillId="3" borderId="18" xfId="0" applyFont="1" applyFill="1" applyBorder="1" applyAlignment="1" applyProtection="1">
      <alignment horizontal="center" vertical="center"/>
      <protection hidden="1"/>
    </xf>
    <xf numFmtId="0" fontId="24" fillId="3" borderId="19"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20" xfId="0" applyFont="1" applyFill="1" applyBorder="1" applyAlignment="1" applyProtection="1">
      <alignment horizontal="center" vertical="center"/>
      <protection hidden="1"/>
    </xf>
    <xf numFmtId="0" fontId="8" fillId="2" borderId="0" xfId="0" applyFont="1" applyFill="1" applyBorder="1" applyAlignment="1" applyProtection="1">
      <alignment horizontal="left"/>
      <protection hidden="1"/>
    </xf>
    <xf numFmtId="0" fontId="8" fillId="2" borderId="0" xfId="0" applyFont="1" applyFill="1" applyBorder="1" applyAlignment="1" applyProtection="1">
      <alignment horizontal="right"/>
      <protection hidden="1"/>
    </xf>
    <xf numFmtId="0" fontId="7" fillId="3" borderId="10" xfId="0" applyFont="1" applyFill="1" applyBorder="1" applyAlignment="1" applyProtection="1">
      <alignment horizontal="center"/>
      <protection hidden="1"/>
    </xf>
    <xf numFmtId="0" fontId="7" fillId="3" borderId="9" xfId="0" applyFont="1" applyFill="1" applyBorder="1" applyAlignment="1" applyProtection="1">
      <alignment horizontal="center"/>
      <protection hidden="1"/>
    </xf>
    <xf numFmtId="0" fontId="7" fillId="3" borderId="12" xfId="0" applyFont="1" applyFill="1" applyBorder="1" applyAlignment="1" applyProtection="1">
      <alignment horizontal="center"/>
      <protection hidden="1"/>
    </xf>
    <xf numFmtId="0" fontId="9" fillId="3" borderId="5" xfId="0" applyFont="1" applyFill="1" applyBorder="1" applyAlignment="1" applyProtection="1">
      <alignment horizontal="left"/>
      <protection hidden="1"/>
    </xf>
    <xf numFmtId="0" fontId="9" fillId="3" borderId="15"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3" xfId="0" applyFont="1" applyFill="1" applyBorder="1" applyAlignment="1" applyProtection="1">
      <alignment horizontal="left"/>
      <protection hidden="1"/>
    </xf>
    <xf numFmtId="0" fontId="8" fillId="2" borderId="11"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7" fillId="3" borderId="5" xfId="0" applyFont="1" applyFill="1" applyBorder="1" applyAlignment="1" applyProtection="1">
      <alignment horizontal="left"/>
      <protection hidden="1"/>
    </xf>
    <xf numFmtId="0" fontId="7" fillId="3" borderId="15" xfId="0" applyFont="1" applyFill="1" applyBorder="1" applyAlignment="1" applyProtection="1">
      <alignment horizontal="left"/>
      <protection hidden="1"/>
    </xf>
    <xf numFmtId="0" fontId="8" fillId="4" borderId="2" xfId="0" applyFont="1" applyFill="1" applyBorder="1" applyAlignment="1" applyProtection="1">
      <alignment horizontal="left"/>
      <protection hidden="1"/>
    </xf>
    <xf numFmtId="8" fontId="8" fillId="5" borderId="1" xfId="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8" fontId="8" fillId="5" borderId="8" xfId="1" applyFont="1" applyFill="1" applyBorder="1" applyAlignment="1" applyProtection="1">
      <alignment horizontal="center"/>
      <protection hidden="1"/>
    </xf>
    <xf numFmtId="0" fontId="7" fillId="3" borderId="5" xfId="0" applyFont="1" applyFill="1" applyBorder="1" applyAlignment="1" applyProtection="1">
      <protection hidden="1"/>
    </xf>
    <xf numFmtId="0" fontId="7" fillId="3" borderId="15" xfId="0" applyFont="1" applyFill="1" applyBorder="1" applyAlignment="1" applyProtection="1">
      <protection hidden="1"/>
    </xf>
    <xf numFmtId="0" fontId="10" fillId="3" borderId="5" xfId="0" applyFont="1" applyFill="1" applyBorder="1" applyAlignment="1" applyProtection="1">
      <alignment horizontal="left"/>
      <protection hidden="1"/>
    </xf>
    <xf numFmtId="0" fontId="10" fillId="3" borderId="2" xfId="0" applyFont="1" applyFill="1" applyBorder="1" applyAlignment="1" applyProtection="1">
      <alignment horizontal="left"/>
      <protection hidden="1"/>
    </xf>
    <xf numFmtId="0" fontId="10" fillId="3" borderId="5" xfId="0" applyFont="1" applyFill="1" applyBorder="1" applyAlignment="1" applyProtection="1">
      <protection hidden="1"/>
    </xf>
    <xf numFmtId="0" fontId="10" fillId="3" borderId="2" xfId="0" applyFont="1" applyFill="1" applyBorder="1" applyAlignment="1" applyProtection="1">
      <protection hidden="1"/>
    </xf>
    <xf numFmtId="0" fontId="9" fillId="3" borderId="5" xfId="0" applyFont="1" applyFill="1" applyBorder="1" applyAlignment="1" applyProtection="1">
      <protection hidden="1"/>
    </xf>
    <xf numFmtId="0" fontId="9" fillId="3" borderId="2" xfId="0" applyFont="1" applyFill="1" applyBorder="1" applyAlignment="1" applyProtection="1">
      <protection hidden="1"/>
    </xf>
    <xf numFmtId="0" fontId="9" fillId="3" borderId="15" xfId="0" applyFont="1" applyFill="1" applyBorder="1" applyAlignment="1" applyProtection="1">
      <protection hidden="1"/>
    </xf>
    <xf numFmtId="0" fontId="10" fillId="3" borderId="5" xfId="0" applyFont="1" applyFill="1" applyBorder="1" applyAlignment="1" applyProtection="1">
      <alignment horizontal="left" indent="4"/>
      <protection hidden="1"/>
    </xf>
    <xf numFmtId="0" fontId="10" fillId="3" borderId="15" xfId="0" applyFont="1" applyFill="1" applyBorder="1" applyAlignment="1" applyProtection="1">
      <alignment horizontal="left" indent="4"/>
      <protection hidden="1"/>
    </xf>
    <xf numFmtId="0" fontId="8" fillId="2" borderId="22" xfId="0" applyFont="1" applyFill="1" applyBorder="1" applyProtection="1">
      <protection hidden="1"/>
    </xf>
    <xf numFmtId="0" fontId="8" fillId="2" borderId="23" xfId="0" applyFont="1" applyFill="1" applyBorder="1" applyProtection="1">
      <protection hidden="1"/>
    </xf>
    <xf numFmtId="0" fontId="9" fillId="3" borderId="10" xfId="0" applyFont="1" applyFill="1" applyBorder="1" applyAlignment="1" applyProtection="1">
      <alignment horizontal="left"/>
      <protection hidden="1"/>
    </xf>
    <xf numFmtId="0" fontId="9" fillId="3" borderId="12" xfId="0" applyFont="1" applyFill="1" applyBorder="1" applyAlignment="1" applyProtection="1">
      <alignment horizontal="left"/>
      <protection hidden="1"/>
    </xf>
    <xf numFmtId="0" fontId="9" fillId="3" borderId="8" xfId="0" applyFont="1" applyFill="1" applyBorder="1" applyAlignment="1" applyProtection="1">
      <alignment horizontal="left"/>
      <protection hidden="1"/>
    </xf>
    <xf numFmtId="0" fontId="9" fillId="3" borderId="1" xfId="0" applyFont="1" applyFill="1" applyBorder="1" applyAlignment="1" applyProtection="1">
      <alignment horizontal="left"/>
      <protection hidden="1"/>
    </xf>
    <xf numFmtId="0" fontId="8" fillId="4" borderId="0" xfId="0" applyFont="1" applyFill="1" applyBorder="1" applyAlignment="1" applyProtection="1">
      <alignment horizontal="left"/>
      <protection hidden="1"/>
    </xf>
    <xf numFmtId="0" fontId="14" fillId="3" borderId="29" xfId="0" applyFont="1" applyFill="1" applyBorder="1" applyAlignment="1" applyProtection="1">
      <alignment horizontal="center" wrapText="1"/>
      <protection hidden="1"/>
    </xf>
    <xf numFmtId="0" fontId="14" fillId="3" borderId="15" xfId="0" applyFont="1" applyFill="1" applyBorder="1" applyAlignment="1" applyProtection="1">
      <alignment horizontal="center" wrapText="1"/>
      <protection hidden="1"/>
    </xf>
    <xf numFmtId="0" fontId="17" fillId="8" borderId="0" xfId="0" applyFont="1" applyFill="1" applyAlignment="1" applyProtection="1">
      <alignment horizontal="left" vertical="top" wrapText="1"/>
      <protection hidden="1"/>
    </xf>
    <xf numFmtId="0" fontId="14" fillId="12" borderId="32" xfId="0" applyFont="1" applyFill="1" applyBorder="1" applyAlignment="1" applyProtection="1">
      <alignment horizontal="center" vertical="center" wrapText="1"/>
      <protection hidden="1"/>
    </xf>
    <xf numFmtId="0" fontId="14" fillId="12" borderId="33" xfId="0" applyFont="1" applyFill="1" applyBorder="1" applyAlignment="1" applyProtection="1">
      <alignment horizontal="center" vertical="center" wrapText="1"/>
      <protection hidden="1"/>
    </xf>
    <xf numFmtId="0" fontId="26" fillId="4" borderId="0" xfId="0" applyFont="1" applyFill="1" applyBorder="1" applyAlignment="1" applyProtection="1">
      <alignment horizontal="center"/>
      <protection hidden="1"/>
    </xf>
    <xf numFmtId="0" fontId="17" fillId="8" borderId="0" xfId="0" applyFont="1" applyFill="1" applyAlignment="1" applyProtection="1">
      <alignment horizontal="left" vertical="center" wrapText="1"/>
    </xf>
    <xf numFmtId="0" fontId="6" fillId="3" borderId="5"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8" fillId="7" borderId="8" xfId="0" applyFont="1" applyFill="1" applyBorder="1" applyAlignment="1" applyProtection="1">
      <alignment horizontal="left" vertical="center" wrapText="1"/>
      <protection hidden="1"/>
    </xf>
    <xf numFmtId="0" fontId="8" fillId="7" borderId="1" xfId="0" applyFont="1" applyFill="1" applyBorder="1" applyAlignment="1" applyProtection="1">
      <alignment horizontal="left" vertical="center" wrapText="1"/>
      <protection hidden="1"/>
    </xf>
    <xf numFmtId="0" fontId="8" fillId="7" borderId="14" xfId="0" applyFont="1" applyFill="1" applyBorder="1" applyAlignment="1" applyProtection="1">
      <alignment horizontal="left" vertical="center" wrapText="1"/>
      <protection hidden="1"/>
    </xf>
    <xf numFmtId="9" fontId="12" fillId="8" borderId="8"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9" fontId="12" fillId="8" borderId="14" xfId="0" applyNumberFormat="1" applyFont="1" applyFill="1" applyBorder="1" applyAlignment="1" applyProtection="1">
      <alignment horizontal="center" vertical="center" wrapText="1"/>
      <protection hidden="1"/>
    </xf>
    <xf numFmtId="167" fontId="16" fillId="9" borderId="8" xfId="3" applyNumberFormat="1" applyFont="1" applyFill="1" applyBorder="1" applyAlignment="1" applyProtection="1">
      <alignment horizontal="center" vertical="center"/>
      <protection locked="0"/>
    </xf>
    <xf numFmtId="167" fontId="16" fillId="9" borderId="1" xfId="3" applyNumberFormat="1" applyFont="1" applyFill="1" applyBorder="1" applyAlignment="1" applyProtection="1">
      <alignment horizontal="center" vertical="center"/>
      <protection locked="0"/>
    </xf>
    <xf numFmtId="0" fontId="14" fillId="3" borderId="7" xfId="3" applyFont="1" applyFill="1" applyBorder="1" applyAlignment="1" applyProtection="1">
      <alignment horizontal="center" vertical="center"/>
      <protection hidden="1"/>
    </xf>
    <xf numFmtId="0" fontId="21" fillId="7" borderId="10" xfId="0" applyFont="1" applyFill="1" applyBorder="1" applyAlignment="1" applyProtection="1">
      <alignment horizontal="left" vertical="center" wrapText="1"/>
      <protection hidden="1"/>
    </xf>
    <xf numFmtId="0" fontId="21" fillId="7" borderId="9" xfId="0" applyFont="1" applyFill="1" applyBorder="1" applyAlignment="1" applyProtection="1">
      <alignment horizontal="left" vertical="center" wrapText="1"/>
      <protection hidden="1"/>
    </xf>
    <xf numFmtId="0" fontId="21" fillId="7" borderId="12" xfId="0" applyFont="1" applyFill="1" applyBorder="1" applyAlignment="1" applyProtection="1">
      <alignment horizontal="left" vertical="center" wrapText="1"/>
      <protection hidden="1"/>
    </xf>
    <xf numFmtId="0" fontId="14" fillId="3" borderId="11" xfId="3" applyFont="1" applyFill="1" applyBorder="1" applyAlignment="1" applyProtection="1">
      <alignment horizontal="center" vertical="center" wrapText="1"/>
      <protection hidden="1"/>
    </xf>
    <xf numFmtId="0" fontId="14" fillId="3" borderId="0" xfId="3" applyFont="1" applyFill="1" applyBorder="1" applyAlignment="1" applyProtection="1">
      <alignment horizontal="center" vertical="center"/>
      <protection hidden="1"/>
    </xf>
    <xf numFmtId="0" fontId="14" fillId="3" borderId="13" xfId="3" applyFont="1" applyFill="1" applyBorder="1" applyAlignment="1" applyProtection="1">
      <alignment horizontal="center" vertical="center"/>
      <protection hidden="1"/>
    </xf>
    <xf numFmtId="0" fontId="8" fillId="7" borderId="11" xfId="0" applyFont="1" applyFill="1" applyBorder="1" applyAlignment="1" applyProtection="1">
      <alignment horizontal="left" vertical="center" wrapText="1"/>
      <protection hidden="1"/>
    </xf>
    <xf numFmtId="0" fontId="8" fillId="7" borderId="0" xfId="0" applyFont="1" applyFill="1" applyBorder="1" applyAlignment="1" applyProtection="1">
      <alignment horizontal="left" vertical="center" wrapText="1"/>
      <protection hidden="1"/>
    </xf>
    <xf numFmtId="0" fontId="8" fillId="7" borderId="13" xfId="0" applyFont="1" applyFill="1" applyBorder="1" applyAlignment="1" applyProtection="1">
      <alignment horizontal="left" vertical="center" wrapText="1"/>
      <protection hidden="1"/>
    </xf>
    <xf numFmtId="0" fontId="6" fillId="3" borderId="10"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14" fillId="3" borderId="10" xfId="3" applyFont="1" applyFill="1" applyBorder="1" applyAlignment="1" applyProtection="1">
      <alignment horizontal="center" wrapText="1"/>
      <protection hidden="1"/>
    </xf>
    <xf numFmtId="0" fontId="14" fillId="3" borderId="12" xfId="3" applyFont="1" applyFill="1" applyBorder="1" applyAlignment="1" applyProtection="1">
      <alignment horizontal="center"/>
      <protection hidden="1"/>
    </xf>
    <xf numFmtId="0" fontId="14" fillId="3" borderId="10" xfId="3" applyFont="1" applyFill="1" applyBorder="1" applyAlignment="1" applyProtection="1">
      <alignment horizontal="center" vertical="center" wrapText="1"/>
      <protection hidden="1"/>
    </xf>
    <xf numFmtId="0" fontId="14" fillId="3" borderId="12" xfId="3" applyFont="1" applyFill="1" applyBorder="1" applyAlignment="1" applyProtection="1">
      <alignment horizontal="center" vertical="center" wrapText="1"/>
      <protection hidden="1"/>
    </xf>
  </cellXfs>
  <cellStyles count="5">
    <cellStyle name="Currency" xfId="1" builtinId="4"/>
    <cellStyle name="Normal" xfId="0" builtinId="0"/>
    <cellStyle name="Normal_person_months_conversion_chart" xfId="3"/>
    <cellStyle name="Note" xfId="4" builtinId="10"/>
    <cellStyle name="Percent" xfId="2" builtinId="5"/>
  </cellStyles>
  <dxfs count="34">
    <dxf>
      <fill>
        <patternFill>
          <bgColor rgb="FFFFC7CE"/>
        </patternFill>
      </fill>
    </dxf>
    <dxf>
      <font>
        <color theme="0"/>
      </font>
      <fill>
        <patternFill>
          <bgColor rgb="FFFF3300"/>
        </patternFill>
      </fill>
    </dxf>
    <dxf>
      <font>
        <color theme="0"/>
      </font>
      <fill>
        <patternFill>
          <bgColor rgb="FFFF0000"/>
        </patternFill>
      </fill>
    </dxf>
    <dxf>
      <fill>
        <patternFill>
          <bgColor rgb="FFFF5050"/>
        </patternFill>
      </fill>
    </dxf>
    <dxf>
      <fill>
        <patternFill>
          <bgColor rgb="FFFF505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0000"/>
        </patternFill>
      </fill>
    </dxf>
    <dxf>
      <fill>
        <patternFill>
          <bgColor rgb="FFFF5050"/>
        </patternFill>
      </fill>
    </dxf>
    <dxf>
      <fill>
        <patternFill>
          <bgColor rgb="FFFF505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0000"/>
        </patternFill>
      </fill>
    </dxf>
    <dxf>
      <fill>
        <patternFill>
          <bgColor rgb="FFFF5050"/>
        </patternFill>
      </fill>
    </dxf>
    <dxf>
      <fill>
        <patternFill>
          <bgColor rgb="FFFF505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0000"/>
        </patternFill>
      </fill>
    </dxf>
    <dxf>
      <fill>
        <patternFill>
          <bgColor rgb="FFFF5050"/>
        </patternFill>
      </fill>
    </dxf>
    <dxf>
      <fill>
        <patternFill>
          <bgColor rgb="FFFF5050"/>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5050"/>
        </patternFill>
      </fill>
    </dxf>
    <dxf>
      <fill>
        <patternFill>
          <bgColor rgb="FFFF5050"/>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3300"/>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12</xdr:col>
      <xdr:colOff>304799</xdr:colOff>
      <xdr:row>3</xdr:row>
      <xdr:rowOff>9526</xdr:rowOff>
    </xdr:from>
    <xdr:to>
      <xdr:col>20</xdr:col>
      <xdr:colOff>0</xdr:colOff>
      <xdr:row>143</xdr:row>
      <xdr:rowOff>160020</xdr:rowOff>
    </xdr:to>
    <xdr:sp macro="" textlink="">
      <xdr:nvSpPr>
        <xdr:cNvPr id="2" name="TextBox 1"/>
        <xdr:cNvSpPr txBox="1"/>
      </xdr:nvSpPr>
      <xdr:spPr>
        <a:xfrm>
          <a:off x="10873739" y="535306"/>
          <a:ext cx="4267201" cy="26767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latin typeface="Arial" panose="020B0604020202020204" pitchFamily="34" charset="0"/>
              <a:cs typeface="Arial" panose="020B0604020202020204" pitchFamily="34" charset="0"/>
            </a:rPr>
            <a:t>1.</a:t>
          </a:r>
          <a:r>
            <a:rPr lang="en-US" sz="1100" b="1" baseline="0">
              <a:latin typeface="Arial" panose="020B0604020202020204" pitchFamily="34" charset="0"/>
              <a:cs typeface="Arial" panose="020B0604020202020204" pitchFamily="34" charset="0"/>
            </a:rPr>
            <a:t>  Project Title</a:t>
          </a:r>
          <a:r>
            <a:rPr lang="en-US" sz="1100" b="0" baseline="0">
              <a:latin typeface="Arial" panose="020B0604020202020204" pitchFamily="34" charset="0"/>
              <a:cs typeface="Arial" panose="020B0604020202020204" pitchFamily="34" charset="0"/>
            </a:rPr>
            <a:t>--enter the full name of the project, the title will automatically copy to the remaining tabs</a:t>
          </a:r>
        </a:p>
        <a:p>
          <a:endParaRPr lang="en-US" sz="1100" b="0"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2.  Principal Investigator(s) and Dept.</a:t>
          </a:r>
          <a:r>
            <a:rPr lang="en-US" sz="1100" b="0" baseline="0">
              <a:latin typeface="Arial" panose="020B0604020202020204" pitchFamily="34" charset="0"/>
              <a:cs typeface="Arial" panose="020B0604020202020204" pitchFamily="34" charset="0"/>
            </a:rPr>
            <a:t>--enter the names of the principal investigator, co-investigator(s), and select the home department of each investigator; the template will automatically provide the DA number and copy to remaining tabs</a:t>
          </a:r>
        </a:p>
        <a:p>
          <a:endParaRPr lang="en-US" sz="1100" b="0"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3.  Funding Purpose</a:t>
          </a:r>
          <a:r>
            <a:rPr lang="en-US" sz="1100" b="0" baseline="0">
              <a:latin typeface="Arial" panose="020B0604020202020204" pitchFamily="34" charset="0"/>
              <a:cs typeface="Arial" panose="020B0604020202020204" pitchFamily="34" charset="0"/>
            </a:rPr>
            <a:t>--select either Research, Instruction, or Other from the drop-down menu to ensure the correct F&amp;A is autopopulated into the budget.  If a value other than what is available on the drop-down list is entered, an error message will result.  </a:t>
          </a:r>
          <a:r>
            <a:rPr lang="en-US" sz="1100" b="0" baseline="0">
              <a:solidFill>
                <a:srgbClr val="FF0000"/>
              </a:solidFill>
              <a:latin typeface="Arial" panose="020B0604020202020204" pitchFamily="34" charset="0"/>
              <a:cs typeface="Arial" panose="020B0604020202020204" pitchFamily="34" charset="0"/>
            </a:rPr>
            <a:t>A selection must be  made in order for the budget to function correctly.</a:t>
          </a:r>
        </a:p>
        <a:p>
          <a:endParaRPr lang="en-US" sz="1100" b="0"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4.  Project Location</a:t>
          </a:r>
          <a:r>
            <a:rPr lang="en-US" sz="1100" b="0" baseline="0">
              <a:solidFill>
                <a:sysClr val="windowText" lastClr="000000"/>
              </a:solidFill>
              <a:latin typeface="Arial" panose="020B0604020202020204" pitchFamily="34" charset="0"/>
              <a:cs typeface="Arial" panose="020B0604020202020204" pitchFamily="34" charset="0"/>
            </a:rPr>
            <a:t>--select either On-Campus or Off-Campus from the drop-down menu. This selection is a variable in determining the F&amp;A rate.  If a value other than what is available on the drop-down list is entered, an error message will result.  </a:t>
          </a:r>
          <a:r>
            <a:rPr lang="en-US" sz="1100" b="0" baseline="0">
              <a:solidFill>
                <a:srgbClr val="FF0000"/>
              </a:solidFill>
              <a:latin typeface="Arial" panose="020B0604020202020204" pitchFamily="34" charset="0"/>
              <a:cs typeface="Arial" panose="020B0604020202020204" pitchFamily="34" charset="0"/>
            </a:rPr>
            <a:t>A selection must be made in order for the budget to function correctly.</a:t>
          </a:r>
        </a:p>
        <a:p>
          <a:endParaRPr lang="en-US" sz="1100" b="0"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5.  Agency Limits F&amp;A?</a:t>
          </a:r>
          <a:r>
            <a:rPr lang="en-US" sz="1100" b="0" baseline="0">
              <a:solidFill>
                <a:sysClr val="windowText" lastClr="000000"/>
              </a:solidFill>
              <a:latin typeface="Arial" panose="020B0604020202020204" pitchFamily="34" charset="0"/>
              <a:cs typeface="Arial" panose="020B0604020202020204" pitchFamily="34" charset="0"/>
            </a:rPr>
            <a:t>--select Yes or No from the drop-down menu.  This selection is a variable in determining the F&amp;A rate.  If a value other than what is available on the drop-down list is entered, an error message will result.  </a:t>
          </a:r>
          <a:r>
            <a:rPr lang="en-US" sz="1100" b="0" baseline="0">
              <a:solidFill>
                <a:schemeClr val="tx2">
                  <a:lumMod val="75000"/>
                </a:schemeClr>
              </a:solidFill>
              <a:latin typeface="Arial" panose="020B0604020202020204" pitchFamily="34" charset="0"/>
              <a:cs typeface="Arial" panose="020B0604020202020204" pitchFamily="34" charset="0"/>
            </a:rPr>
            <a:t>If the funding agency adheres to WVU F&amp;A rates, select </a:t>
          </a:r>
          <a:r>
            <a:rPr lang="en-US" sz="1100" b="0" u="sng" baseline="0">
              <a:solidFill>
                <a:schemeClr val="tx2">
                  <a:lumMod val="75000"/>
                </a:schemeClr>
              </a:solidFill>
              <a:latin typeface="Arial" panose="020B0604020202020204" pitchFamily="34" charset="0"/>
              <a:cs typeface="Arial" panose="020B0604020202020204" pitchFamily="34" charset="0"/>
            </a:rPr>
            <a:t>No</a:t>
          </a:r>
          <a:r>
            <a:rPr lang="en-US" sz="1100" b="0" baseline="0">
              <a:solidFill>
                <a:schemeClr val="tx2">
                  <a:lumMod val="60000"/>
                  <a:lumOff val="40000"/>
                </a:schemeClr>
              </a:solidFill>
              <a:latin typeface="Arial" panose="020B0604020202020204" pitchFamily="34" charset="0"/>
              <a:cs typeface="Arial" panose="020B0604020202020204" pitchFamily="34" charset="0"/>
            </a:rPr>
            <a:t>.  </a:t>
          </a:r>
          <a:r>
            <a:rPr lang="en-US" sz="1100" b="0" baseline="0">
              <a:solidFill>
                <a:schemeClr val="tx2">
                  <a:lumMod val="75000"/>
                </a:schemeClr>
              </a:solidFill>
              <a:latin typeface="Arial" panose="020B0604020202020204" pitchFamily="34" charset="0"/>
              <a:cs typeface="Arial" panose="020B0604020202020204" pitchFamily="34" charset="0"/>
            </a:rPr>
            <a:t>If the funding agency  requires a lower F&amp;A rate, or no F&amp;A, select </a:t>
          </a:r>
          <a:r>
            <a:rPr lang="en-US" sz="1100" b="0" u="sng" baseline="0">
              <a:solidFill>
                <a:schemeClr val="tx2">
                  <a:lumMod val="75000"/>
                </a:schemeClr>
              </a:solidFill>
              <a:latin typeface="Arial" panose="020B0604020202020204" pitchFamily="34" charset="0"/>
              <a:cs typeface="Arial" panose="020B0604020202020204" pitchFamily="34" charset="0"/>
            </a:rPr>
            <a:t>Yes</a:t>
          </a:r>
          <a:r>
            <a:rPr lang="en-US" sz="1100" b="0" baseline="0">
              <a:solidFill>
                <a:schemeClr val="tx2">
                  <a:lumMod val="75000"/>
                </a:schemeClr>
              </a:solidFill>
              <a:latin typeface="Arial" panose="020B0604020202020204" pitchFamily="34" charset="0"/>
              <a:cs typeface="Arial" panose="020B0604020202020204" pitchFamily="34" charset="0"/>
            </a:rPr>
            <a:t>.  </a:t>
          </a:r>
          <a:r>
            <a:rPr lang="en-US" sz="1100" b="0" baseline="0">
              <a:solidFill>
                <a:srgbClr val="FF0000"/>
              </a:solidFill>
              <a:latin typeface="Arial" panose="020B0604020202020204" pitchFamily="34" charset="0"/>
              <a:cs typeface="Arial" panose="020B0604020202020204" pitchFamily="34" charset="0"/>
            </a:rPr>
            <a:t>A selection must be made in order for the budget to function correctly.</a:t>
          </a:r>
        </a:p>
        <a:p>
          <a:endParaRPr lang="en-US" sz="1100" b="0"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6.  Agency Rate</a:t>
          </a:r>
          <a:r>
            <a:rPr lang="en-US" sz="1100" b="0" baseline="0">
              <a:solidFill>
                <a:sysClr val="windowText" lastClr="000000"/>
              </a:solidFill>
              <a:latin typeface="Arial" panose="020B0604020202020204" pitchFamily="34" charset="0"/>
              <a:cs typeface="Arial" panose="020B0604020202020204" pitchFamily="34" charset="0"/>
            </a:rPr>
            <a:t>--to be used only if the Agency Limits the F&amp;A rate. E</a:t>
          </a:r>
          <a:r>
            <a:rPr lang="en-US" sz="1100" b="0" u="none" baseline="0">
              <a:solidFill>
                <a:sysClr val="windowText" lastClr="000000"/>
              </a:solidFill>
              <a:latin typeface="Arial" panose="020B0604020202020204" pitchFamily="34" charset="0"/>
              <a:cs typeface="Arial" panose="020B0604020202020204" pitchFamily="34" charset="0"/>
            </a:rPr>
            <a:t>nter the maximum F&amp;A rate in this field.  If no F&amp;A is permitted, enter 0.</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7.  Multi-year?</a:t>
          </a:r>
          <a:r>
            <a:rPr lang="en-US" sz="1100" b="0" u="none" baseline="0">
              <a:solidFill>
                <a:sysClr val="windowText" lastClr="000000"/>
              </a:solidFill>
              <a:latin typeface="Arial" panose="020B0604020202020204" pitchFamily="34" charset="0"/>
              <a:cs typeface="Arial" panose="020B0604020202020204" pitchFamily="34" charset="0"/>
            </a:rPr>
            <a:t>--select Yes or No from the drop-down menu.</a:t>
          </a:r>
        </a:p>
        <a:p>
          <a:r>
            <a:rPr lang="en-US" sz="1100" b="0" u="none" baseline="0">
              <a:solidFill>
                <a:sysClr val="windowText" lastClr="000000"/>
              </a:solidFill>
              <a:latin typeface="Arial" panose="020B0604020202020204" pitchFamily="34" charset="0"/>
              <a:cs typeface="Arial" panose="020B0604020202020204" pitchFamily="34" charset="0"/>
            </a:rPr>
            <a:t>  </a:t>
          </a:r>
        </a:p>
        <a:p>
          <a:r>
            <a:rPr lang="en-US" sz="1100" b="1" u="none" baseline="0">
              <a:solidFill>
                <a:sysClr val="windowText" lastClr="000000"/>
              </a:solidFill>
              <a:latin typeface="Arial" panose="020B0604020202020204" pitchFamily="34" charset="0"/>
              <a:cs typeface="Arial" panose="020B0604020202020204" pitchFamily="34" charset="0"/>
            </a:rPr>
            <a:t>8.  # of Years</a:t>
          </a:r>
          <a:r>
            <a:rPr lang="en-US" sz="1100" b="0" u="none" baseline="0">
              <a:solidFill>
                <a:sysClr val="windowText" lastClr="000000"/>
              </a:solidFill>
              <a:latin typeface="Arial" panose="020B0604020202020204" pitchFamily="34" charset="0"/>
              <a:cs typeface="Arial" panose="020B0604020202020204" pitchFamily="34" charset="0"/>
            </a:rPr>
            <a:t>--enter the length of the project in years.  This is also the number of budget tabs that will be completed.</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9.  Cost sharing required?</a:t>
          </a:r>
          <a:r>
            <a:rPr lang="en-US" sz="1100" b="0" u="none" baseline="0">
              <a:solidFill>
                <a:sysClr val="windowText" lastClr="000000"/>
              </a:solidFill>
              <a:latin typeface="Arial" panose="020B0604020202020204" pitchFamily="34" charset="0"/>
              <a:cs typeface="Arial" panose="020B0604020202020204" pitchFamily="34" charset="0"/>
            </a:rPr>
            <a:t>--select Yes or No from the drop-down menu.</a:t>
          </a:r>
        </a:p>
        <a:p>
          <a:r>
            <a:rPr lang="en-US" sz="1100" b="0" u="none" baseline="0">
              <a:solidFill>
                <a:sysClr val="windowText" lastClr="000000"/>
              </a:solidFill>
              <a:latin typeface="Arial" panose="020B0604020202020204" pitchFamily="34" charset="0"/>
              <a:cs typeface="Arial" panose="020B0604020202020204" pitchFamily="34" charset="0"/>
            </a:rPr>
            <a:t> </a:t>
          </a:r>
        </a:p>
        <a:p>
          <a:r>
            <a:rPr lang="en-US" sz="1100" b="1" u="none" baseline="0">
              <a:solidFill>
                <a:sysClr val="windowText" lastClr="000000"/>
              </a:solidFill>
              <a:latin typeface="Arial" panose="020B0604020202020204" pitchFamily="34" charset="0"/>
              <a:cs typeface="Arial" panose="020B0604020202020204" pitchFamily="34" charset="0"/>
            </a:rPr>
            <a:t>10.  Percentage required</a:t>
          </a:r>
          <a:r>
            <a:rPr lang="en-US" sz="1100" b="0" u="none" baseline="0">
              <a:solidFill>
                <a:sysClr val="windowText" lastClr="000000"/>
              </a:solidFill>
              <a:latin typeface="Arial" panose="020B0604020202020204" pitchFamily="34" charset="0"/>
              <a:cs typeface="Arial" panose="020B0604020202020204" pitchFamily="34" charset="0"/>
            </a:rPr>
            <a:t>--if the agency requires cost-sharing as a percentage of the total budget, enter the required percentage in this field.</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11.  Amount required</a:t>
          </a:r>
          <a:r>
            <a:rPr lang="en-US" sz="1100" b="0" u="none" baseline="0">
              <a:solidFill>
                <a:sysClr val="windowText" lastClr="000000"/>
              </a:solidFill>
              <a:latin typeface="Arial" panose="020B0604020202020204" pitchFamily="34" charset="0"/>
              <a:cs typeface="Arial" panose="020B0604020202020204" pitchFamily="34" charset="0"/>
            </a:rPr>
            <a:t>--if the agency requires cost-sharing as a specific dollar amount of the total budget, enter the required amount in this field.</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12.  % Provided</a:t>
          </a:r>
          <a:r>
            <a:rPr lang="en-US" sz="110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100" b="0"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13.  $ Provided</a:t>
          </a:r>
          <a:r>
            <a:rPr lang="en-US" sz="110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a:t>
          </a:r>
          <a:r>
            <a:rPr lang="en-US" sz="1100" b="0" u="none" baseline="0">
              <a:solidFill>
                <a:srgbClr val="FF0000"/>
              </a:solidFill>
              <a:latin typeface="Arial" panose="020B0604020202020204" pitchFamily="34" charset="0"/>
              <a:cs typeface="Arial" panose="020B0604020202020204" pitchFamily="34" charset="0"/>
            </a:rPr>
            <a:t>.  This cell will autocalculate and will not allow data entry.</a:t>
          </a:r>
        </a:p>
        <a:p>
          <a:endParaRPr lang="en-US" sz="1100" b="1"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A.  Salaries and Wages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1" u="none" baseline="0">
              <a:solidFill>
                <a:srgbClr val="FF0000"/>
              </a:solidFill>
              <a:latin typeface="Arial" panose="020B0604020202020204" pitchFamily="34" charset="0"/>
              <a:cs typeface="Arial" panose="020B0604020202020204" pitchFamily="34" charset="0"/>
            </a:rPr>
            <a:t>You MUST use the SALARY ADJUSTMENT TAB in order for the salary field to populate.  Go to the SALARY ADJUSTMENT TAB, </a:t>
          </a:r>
          <a:r>
            <a:rPr lang="en-US" sz="1100" b="0" u="none" baseline="0">
              <a:solidFill>
                <a:sysClr val="windowText" lastClr="000000"/>
              </a:solidFill>
              <a:latin typeface="Arial" panose="020B0604020202020204" pitchFamily="34" charset="0"/>
              <a:cs typeface="Arial" panose="020B0604020202020204" pitchFamily="34" charset="0"/>
            </a:rPr>
            <a:t>enter the PI's salary for the budget start year.  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100" b="0" u="sng" baseline="0">
            <a:solidFill>
              <a:sysClr val="windowText" lastClr="000000"/>
            </a:solidFill>
            <a:latin typeface="Arial" panose="020B0604020202020204" pitchFamily="34" charset="0"/>
            <a:cs typeface="Arial" panose="020B0604020202020204" pitchFamily="34" charset="0"/>
          </a:endParaRPr>
        </a:p>
        <a:p>
          <a:r>
            <a:rPr lang="en-US" sz="1100" b="0" i="0" baseline="0">
              <a:solidFill>
                <a:schemeClr val="dk1"/>
              </a:solidFill>
              <a:effectLst/>
              <a:latin typeface="Arial" panose="020B0604020202020204" pitchFamily="34" charset="0"/>
              <a:ea typeface="+mn-ea"/>
              <a:cs typeface="Arial" panose="020B0604020202020204" pitchFamily="34" charset="0"/>
            </a:rPr>
            <a:t>Enter the names of all primary investigators/co-primary investigators that will receive salary funding from the award under </a:t>
          </a:r>
          <a:r>
            <a:rPr lang="en-US" sz="1100" b="0" i="0" u="sng" baseline="0">
              <a:solidFill>
                <a:schemeClr val="dk1"/>
              </a:solidFill>
              <a:effectLst/>
              <a:latin typeface="Arial" panose="020B0604020202020204" pitchFamily="34" charset="0"/>
              <a:ea typeface="+mn-ea"/>
              <a:cs typeface="Arial" panose="020B0604020202020204" pitchFamily="34" charset="0"/>
            </a:rPr>
            <a:t>Senior Personnel</a:t>
          </a:r>
          <a:r>
            <a:rPr lang="en-US" sz="1100" b="0" i="0" baseline="0">
              <a:solidFill>
                <a:schemeClr val="dk1"/>
              </a:solidFill>
              <a:effectLst/>
              <a:latin typeface="Arial" panose="020B0604020202020204" pitchFamily="34" charset="0"/>
              <a:ea typeface="+mn-ea"/>
              <a:cs typeface="Arial" panose="020B0604020202020204" pitchFamily="34" charset="0"/>
            </a:rPr>
            <a:t>.  </a:t>
          </a:r>
          <a:r>
            <a:rPr lang="en-US" sz="1100" b="0" u="sng" baseline="0">
              <a:solidFill>
                <a:sysClr val="windowText" lastClr="000000"/>
              </a:solidFill>
              <a:latin typeface="Arial" panose="020B0604020202020204" pitchFamily="34" charset="0"/>
              <a:cs typeface="Arial" panose="020B0604020202020204" pitchFamily="34" charset="0"/>
            </a:rPr>
            <a:t>Under Research Period</a:t>
          </a:r>
          <a:r>
            <a:rPr lang="en-US" sz="1100" b="0" u="none" baseline="0">
              <a:solidFill>
                <a:sysClr val="windowText" lastClr="000000"/>
              </a:solidFill>
              <a:latin typeface="Arial" panose="020B0604020202020204" pitchFamily="34" charset="0"/>
              <a:cs typeface="Arial" panose="020B0604020202020204" pitchFamily="34" charset="0"/>
            </a:rPr>
            <a:t>,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a:t>
          </a:r>
          <a:r>
            <a:rPr lang="en-US" sz="1100" b="0" u="sng" baseline="0">
              <a:solidFill>
                <a:sysClr val="windowText" lastClr="000000"/>
              </a:solidFill>
              <a:latin typeface="Arial" panose="020B0604020202020204" pitchFamily="34" charset="0"/>
              <a:cs typeface="Arial" panose="020B0604020202020204" pitchFamily="34" charset="0"/>
            </a:rPr>
            <a:t>Effort (%)</a:t>
          </a:r>
          <a:r>
            <a:rPr lang="en-US" sz="1100" b="0" u="none" baseline="0">
              <a:solidFill>
                <a:sysClr val="windowText" lastClr="000000"/>
              </a:solidFill>
              <a:latin typeface="Arial" panose="020B0604020202020204" pitchFamily="34" charset="0"/>
              <a:cs typeface="Arial" panose="020B0604020202020204" pitchFamily="34" charset="0"/>
            </a:rPr>
            <a:t>.  Note: If needed, </a:t>
          </a:r>
          <a:r>
            <a:rPr lang="en-US" sz="1100" b="0" i="1" u="none" baseline="0">
              <a:solidFill>
                <a:sysClr val="windowText" lastClr="000000"/>
              </a:solidFill>
              <a:latin typeface="Arial" panose="020B0604020202020204" pitchFamily="34" charset="0"/>
              <a:cs typeface="Arial" panose="020B0604020202020204" pitchFamily="34" charset="0"/>
            </a:rPr>
            <a:t>use the % effort calculator for assistance in determining the amount of effort that will be expended on the project.</a:t>
          </a:r>
          <a:r>
            <a:rPr lang="en-US" sz="1100" b="0" u="none" baseline="0">
              <a:solidFill>
                <a:srgbClr val="00B0F0"/>
              </a:solidFill>
              <a:latin typeface="Arial" panose="020B0604020202020204" pitchFamily="34" charset="0"/>
              <a:cs typeface="Arial" panose="020B0604020202020204" pitchFamily="34" charset="0"/>
            </a:rPr>
            <a:t> </a:t>
          </a:r>
          <a:r>
            <a:rPr lang="en-US" sz="1100" b="0" u="none" baseline="0">
              <a:solidFill>
                <a:sysClr val="windowText" lastClr="000000"/>
              </a:solidFill>
              <a:latin typeface="Arial" panose="020B0604020202020204" pitchFamily="34" charset="0"/>
              <a:cs typeface="Arial" panose="020B0604020202020204" pitchFamily="34" charset="0"/>
            </a:rPr>
            <a:t> </a:t>
          </a:r>
          <a:r>
            <a:rPr lang="en-US" sz="110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0" u="none" baseline="0">
              <a:solidFill>
                <a:sysClr val="windowText" lastClr="000000"/>
              </a:solidFill>
              <a:latin typeface="Arial" panose="020B0604020202020204" pitchFamily="34" charset="0"/>
              <a:cs typeface="Arial" panose="020B0604020202020204" pitchFamily="34" charset="0"/>
            </a:rPr>
            <a:t>Enter the </a:t>
          </a:r>
          <a:r>
            <a:rPr lang="en-US" sz="1100" b="0" u="sng" baseline="0">
              <a:solidFill>
                <a:sysClr val="windowText" lastClr="000000"/>
              </a:solidFill>
              <a:latin typeface="Arial" panose="020B0604020202020204" pitchFamily="34" charset="0"/>
              <a:cs typeface="Arial" panose="020B0604020202020204" pitchFamily="34" charset="0"/>
            </a:rPr>
            <a:t>individual's</a:t>
          </a:r>
          <a:r>
            <a:rPr lang="en-US" sz="1100" b="0" u="none" baseline="0">
              <a:solidFill>
                <a:sysClr val="windowText" lastClr="000000"/>
              </a:solidFill>
              <a:latin typeface="Arial" panose="020B0604020202020204" pitchFamily="34" charset="0"/>
              <a:cs typeface="Arial" panose="020B0604020202020204" pitchFamily="34" charset="0"/>
            </a:rPr>
            <a:t> </a:t>
          </a:r>
          <a:r>
            <a:rPr lang="en-US" sz="1100" b="0" u="sng" baseline="0">
              <a:solidFill>
                <a:sysClr val="windowText" lastClr="000000"/>
              </a:solidFill>
              <a:latin typeface="Arial" panose="020B0604020202020204" pitchFamily="34" charset="0"/>
              <a:cs typeface="Arial" panose="020B0604020202020204" pitchFamily="34" charset="0"/>
            </a:rPr>
            <a:t>Appointment Term</a:t>
          </a:r>
          <a:r>
            <a:rPr lang="en-US" sz="1100" b="0" u="none" baseline="0">
              <a:solidFill>
                <a:sysClr val="windowText" lastClr="000000"/>
              </a:solidFill>
              <a:latin typeface="Arial" panose="020B0604020202020204" pitchFamily="34" charset="0"/>
              <a:cs typeface="Arial" panose="020B0604020202020204" pitchFamily="34" charset="0"/>
            </a:rPr>
            <a:t> and the number of </a:t>
          </a:r>
          <a:r>
            <a:rPr lang="en-US" sz="1100" b="0" u="sng" baseline="0">
              <a:solidFill>
                <a:sysClr val="windowText" lastClr="000000"/>
              </a:solidFill>
              <a:latin typeface="Arial" panose="020B0604020202020204" pitchFamily="34" charset="0"/>
              <a:cs typeface="Arial" panose="020B0604020202020204" pitchFamily="34" charset="0"/>
            </a:rPr>
            <a:t>Months Requested</a:t>
          </a:r>
          <a:r>
            <a:rPr lang="en-US" sz="110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100" b="0" u="none" baseline="0">
              <a:solidFill>
                <a:srgbClr val="FF0000"/>
              </a:solidFill>
              <a:latin typeface="Arial" panose="020B0604020202020204" pitchFamily="34" charset="0"/>
              <a:cs typeface="Arial" panose="020B0604020202020204" pitchFamily="34" charset="0"/>
            </a:rPr>
            <a:t>An error message will appear if this occurs</a:t>
          </a:r>
          <a:r>
            <a:rPr lang="en-US" sz="1100" b="0" u="none" baseline="0">
              <a:solidFill>
                <a:sysClr val="windowText" lastClr="000000"/>
              </a:solidFill>
              <a:latin typeface="Arial" panose="020B0604020202020204" pitchFamily="34" charset="0"/>
              <a:cs typeface="Arial" panose="020B0604020202020204" pitchFamily="34" charset="0"/>
            </a:rPr>
            <a:t>.</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0" u="none" baseline="0">
              <a:solidFill>
                <a:sysClr val="windowText" lastClr="000000"/>
              </a:solidFill>
              <a:latin typeface="Arial" panose="020B0604020202020204" pitchFamily="34" charset="0"/>
              <a:cs typeface="Arial" panose="020B0604020202020204" pitchFamily="34" charset="0"/>
            </a:rPr>
            <a:t>The salary requested from the sponsor will </a:t>
          </a:r>
          <a:r>
            <a:rPr lang="en-US" sz="1100" b="0" u="none" baseline="0">
              <a:solidFill>
                <a:srgbClr val="FF0000"/>
              </a:solidFill>
              <a:latin typeface="Arial" panose="020B0604020202020204" pitchFamily="34" charset="0"/>
              <a:cs typeface="Arial" panose="020B0604020202020204" pitchFamily="34" charset="0"/>
            </a:rPr>
            <a:t>autocalculate under </a:t>
          </a:r>
          <a:r>
            <a:rPr lang="en-US" sz="1100" b="0" u="sng" baseline="0">
              <a:solidFill>
                <a:srgbClr val="FF0000"/>
              </a:solidFill>
              <a:latin typeface="Arial" panose="020B0604020202020204" pitchFamily="34" charset="0"/>
              <a:cs typeface="Arial" panose="020B0604020202020204" pitchFamily="34" charset="0"/>
            </a:rPr>
            <a:t>Requested Funds </a:t>
          </a:r>
          <a:r>
            <a:rPr lang="en-US" sz="1100" b="0" u="none" baseline="0">
              <a:solidFill>
                <a:srgbClr val="FF0000"/>
              </a:solidFill>
              <a:latin typeface="Arial" panose="020B0604020202020204" pitchFamily="34" charset="0"/>
              <a:cs typeface="Arial" panose="020B0604020202020204" pitchFamily="34" charset="0"/>
            </a:rPr>
            <a:t>and will not allow data entry.  </a:t>
          </a:r>
          <a:r>
            <a:rPr lang="en-US" sz="110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a:t>
          </a:r>
          <a:r>
            <a:rPr lang="en-US" sz="1100" b="0" u="sng" baseline="0">
              <a:solidFill>
                <a:sysClr val="windowText" lastClr="000000"/>
              </a:solidFill>
              <a:latin typeface="Arial" panose="020B0604020202020204" pitchFamily="34" charset="0"/>
              <a:cs typeface="Arial" panose="020B0604020202020204" pitchFamily="34" charset="0"/>
            </a:rPr>
            <a:t>WVU Cost Share</a:t>
          </a:r>
          <a:r>
            <a:rPr lang="en-US" sz="1100" b="0" u="none" baseline="0">
              <a:solidFill>
                <a:sysClr val="windowText" lastClr="000000"/>
              </a:solidFill>
              <a:latin typeface="Arial" panose="020B0604020202020204" pitchFamily="34" charset="0"/>
              <a:cs typeface="Arial" panose="020B0604020202020204" pitchFamily="34" charset="0"/>
            </a:rPr>
            <a:t>.  External personnel costs should be placed in the </a:t>
          </a:r>
          <a:r>
            <a:rPr lang="en-US" sz="1100" b="0" u="sng" baseline="0">
              <a:solidFill>
                <a:sysClr val="windowText" lastClr="000000"/>
              </a:solidFill>
              <a:latin typeface="Arial" panose="020B0604020202020204" pitchFamily="34" charset="0"/>
              <a:cs typeface="Arial" panose="020B0604020202020204" pitchFamily="34" charset="0"/>
            </a:rPr>
            <a:t>Other</a:t>
          </a:r>
          <a:r>
            <a:rPr lang="en-US" sz="1100" b="0" u="none" baseline="0">
              <a:solidFill>
                <a:sysClr val="windowText" lastClr="000000"/>
              </a:solidFill>
              <a:latin typeface="Arial" panose="020B0604020202020204" pitchFamily="34" charset="0"/>
              <a:cs typeface="Arial" panose="020B0604020202020204" pitchFamily="34" charset="0"/>
            </a:rPr>
            <a:t> column.  Salary expenses for post-doctoral fellows and students is not indicated by individual, but by the number of each category to be supported/cost shared (i.e., </a:t>
          </a:r>
          <a:r>
            <a:rPr lang="en-US" sz="1100" b="0" u="sng" baseline="0">
              <a:solidFill>
                <a:sysClr val="windowText" lastClr="000000"/>
              </a:solidFill>
              <a:latin typeface="Arial" panose="020B0604020202020204" pitchFamily="34" charset="0"/>
              <a:cs typeface="Arial" panose="020B0604020202020204" pitchFamily="34" charset="0"/>
            </a:rPr>
            <a:t># Supported </a:t>
          </a:r>
          <a:r>
            <a:rPr lang="en-US" sz="1100" b="0" u="none" baseline="0">
              <a:solidFill>
                <a:sysClr val="windowText" lastClr="000000"/>
              </a:solidFill>
              <a:latin typeface="Arial" panose="020B0604020202020204" pitchFamily="34" charset="0"/>
              <a:cs typeface="Arial" panose="020B0604020202020204" pitchFamily="34" charset="0"/>
            </a:rPr>
            <a:t>column).  If # supported is proportional, then enter the appropriate formula or the calculated total.  Enter the average appointment term and months requested when multiple post docs or students are supported.  </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C.  Fringe Benefits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100" b="0" u="sng" baseline="0">
              <a:solidFill>
                <a:srgbClr val="FF0000"/>
              </a:solidFill>
              <a:latin typeface="Arial" panose="020B0604020202020204" pitchFamily="34" charset="0"/>
              <a:cs typeface="Arial" panose="020B0604020202020204" pitchFamily="34" charset="0"/>
            </a:rPr>
            <a:t>Fringe Rate</a:t>
          </a:r>
          <a:r>
            <a:rPr lang="en-US" sz="1100" b="0" u="none" baseline="0">
              <a:solidFill>
                <a:srgbClr val="FF0000"/>
              </a:solidFill>
              <a:latin typeface="Arial" panose="020B0604020202020204" pitchFamily="34" charset="0"/>
              <a:cs typeface="Arial" panose="020B0604020202020204" pitchFamily="34" charset="0"/>
            </a:rPr>
            <a:t>.  Cell will not allow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D.  Total Personnel Costs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E.  Travel</a:t>
          </a:r>
          <a:r>
            <a:rPr lang="en-US" sz="110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F.  Supplies</a:t>
          </a:r>
          <a:r>
            <a:rPr lang="en-US" sz="110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G.  Operating Services</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H.  Professional Services</a:t>
          </a:r>
          <a:r>
            <a:rPr lang="en-US" sz="110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For information on determining the type of proposed professional services, please see the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Vendor/Subrecepient </a:t>
          </a:r>
          <a:r>
            <a:rPr kumimoji="0" lang="en-US" sz="1100" b="0" i="0" u="sng"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Checklist,</a:t>
          </a:r>
          <a:r>
            <a:rPr kumimoji="0" lang="en-US" sz="110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 </a:t>
          </a:r>
          <a:r>
            <a:rPr lang="en-US" sz="1100" b="0" u="none" baseline="0">
              <a:solidFill>
                <a:sysClr val="windowText" lastClr="000000"/>
              </a:solidFill>
              <a:latin typeface="Arial" panose="020B0604020202020204" pitchFamily="34" charset="0"/>
              <a:cs typeface="Arial" panose="020B0604020202020204" pitchFamily="34" charset="0"/>
            </a:rPr>
            <a:t>available from OSP.</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I.  Stipends</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J.  Tuition</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K.  Equipment (&gt;$5,000)</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L.  Other Charges</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M.  Total Direct Costs</a:t>
          </a:r>
          <a:r>
            <a:rPr lang="en-US" sz="110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100" b="0" u="none" baseline="0">
              <a:solidFill>
                <a:srgbClr val="FF0000"/>
              </a:solidFill>
              <a:latin typeface="Arial" panose="020B0604020202020204" pitchFamily="34" charset="0"/>
              <a:cs typeface="Arial" panose="020B0604020202020204" pitchFamily="34" charset="0"/>
            </a:rPr>
            <a:t>The cell automatically calculates and will not allow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100" b="0" baseline="0">
              <a:solidFill>
                <a:sysClr val="windowText" lastClr="000000"/>
              </a:solidFill>
              <a:latin typeface="Arial" panose="020B0604020202020204" pitchFamily="34" charset="0"/>
              <a:cs typeface="Arial" panose="020B0604020202020204" pitchFamily="34" charset="0"/>
            </a:rPr>
            <a:t>--the amount of F&amp;A to be charged to the proposal, based on the selections made in sections 3.  Funding Purpose, 4. Project Location, 5. Agency Limits F&amp;A?, and if applicable, 6. Agency Rate.  </a:t>
          </a:r>
          <a:r>
            <a:rPr lang="en-US" sz="1100" b="0" baseline="0">
              <a:solidFill>
                <a:srgbClr val="FF0000"/>
              </a:solidFill>
              <a:latin typeface="Arial" panose="020B0604020202020204" pitchFamily="34" charset="0"/>
              <a:cs typeface="Arial" panose="020B0604020202020204" pitchFamily="34" charset="0"/>
            </a:rPr>
            <a:t>The cell automatically calculates and will not allow data entry.  </a:t>
          </a:r>
          <a:r>
            <a:rPr lang="en-US" sz="110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10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100" b="0" baseline="0">
              <a:solidFill>
                <a:sysClr val="windowText" lastClr="000000"/>
              </a:solidFill>
              <a:latin typeface="Arial" panose="020B0604020202020204" pitchFamily="34" charset="0"/>
              <a:cs typeface="Arial" panose="020B0604020202020204" pitchFamily="34" charset="0"/>
            </a:rPr>
            <a:t/>
          </a:r>
          <a:br>
            <a:rPr lang="en-US" sz="1100" b="0" baseline="0">
              <a:solidFill>
                <a:sysClr val="windowText" lastClr="000000"/>
              </a:solidFill>
              <a:latin typeface="Arial" panose="020B0604020202020204" pitchFamily="34" charset="0"/>
              <a:cs typeface="Arial" panose="020B0604020202020204" pitchFamily="34" charset="0"/>
            </a:rPr>
          </a:br>
          <a:r>
            <a:rPr lang="en-US" sz="1100" b="1" baseline="0">
              <a:solidFill>
                <a:sysClr val="windowText" lastClr="000000"/>
              </a:solidFill>
              <a:latin typeface="Arial" panose="020B0604020202020204" pitchFamily="34" charset="0"/>
              <a:cs typeface="Arial" panose="020B0604020202020204" pitchFamily="34" charset="0"/>
            </a:rPr>
            <a:t>O.  Total Project Costs</a:t>
          </a:r>
          <a:r>
            <a:rPr lang="en-US" sz="110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10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100" b="1" baseline="0">
            <a:solidFill>
              <a:sysClr val="windowText" lastClr="00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Subcontract Details</a:t>
          </a:r>
          <a:r>
            <a:rPr lang="en-US" sz="1100" b="0" baseline="0">
              <a:solidFill>
                <a:sysClr val="windowText" lastClr="000000"/>
              </a:solidFill>
              <a:latin typeface="Arial" panose="020B0604020202020204" pitchFamily="34" charset="0"/>
              <a:cs typeface="Arial" panose="020B0604020202020204" pitchFamily="34" charset="0"/>
            </a:rPr>
            <a:t>--enter the Vendor, and  Amount (in dollars) to be provided for all subcontracts related to the proposal.  Subcontracts for year two through five that will not be utilized in Year one should be entered with a zero dollar value.  </a:t>
          </a:r>
          <a:r>
            <a:rPr lang="en-US" sz="110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100" b="0" baseline="0">
              <a:solidFill>
                <a:sysClr val="windowText" lastClr="000000"/>
              </a:solidFill>
              <a:latin typeface="Arial" panose="020B0604020202020204" pitchFamily="34" charset="0"/>
              <a:cs typeface="Arial" panose="020B0604020202020204" pitchFamily="34" charset="0"/>
            </a:rPr>
            <a:t>.</a:t>
          </a:r>
          <a:endParaRPr lang="en-US" sz="110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25512</xdr:colOff>
      <xdr:row>0</xdr:row>
      <xdr:rowOff>91441</xdr:rowOff>
    </xdr:from>
    <xdr:to>
      <xdr:col>9</xdr:col>
      <xdr:colOff>518160</xdr:colOff>
      <xdr:row>2</xdr:row>
      <xdr:rowOff>76200</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8072232" y="91441"/>
          <a:ext cx="1216548" cy="33527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213360</xdr:colOff>
      <xdr:row>1</xdr:row>
      <xdr:rowOff>15240</xdr:rowOff>
    </xdr:from>
    <xdr:to>
      <xdr:col>17</xdr:col>
      <xdr:colOff>452120</xdr:colOff>
      <xdr:row>2</xdr:row>
      <xdr:rowOff>78740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25500" y="190500"/>
          <a:ext cx="238760" cy="238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361950</xdr:colOff>
      <xdr:row>3</xdr:row>
      <xdr:rowOff>9524</xdr:rowOff>
    </xdr:from>
    <xdr:to>
      <xdr:col>19</xdr:col>
      <xdr:colOff>510540</xdr:colOff>
      <xdr:row>110</xdr:row>
      <xdr:rowOff>30480</xdr:rowOff>
    </xdr:to>
    <xdr:sp macro="" textlink="">
      <xdr:nvSpPr>
        <xdr:cNvPr id="2" name="TextBox 1"/>
        <xdr:cNvSpPr txBox="1"/>
      </xdr:nvSpPr>
      <xdr:spPr>
        <a:xfrm>
          <a:off x="10999470" y="504824"/>
          <a:ext cx="4179570" cy="20434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A.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Under Research Period</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Effort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05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If needed, use the % effort calculator for assistance in determining the amount of effort that will be expended on the project.</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If the amount of effort exceeds 20%, the cell will turn red, but the value will still be accepted in the field.  A value greater than 20% will require justification to be submitted along with the budget.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The </a:t>
          </a:r>
          <a:r>
            <a:rPr kumimoji="0" lang="en-US" sz="105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Salary/Stipend</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for the appropriate personnel will autocalculate based on the information entered in the salary adjustement tab.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Enter the individual's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Appointment Term</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and the number of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Months Requested</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 number of months requested cannot exceed the appointment term.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An error message will appear if this occurs</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rgbClr val="FF0000"/>
              </a:solidFill>
              <a:effectLst/>
              <a:latin typeface="Arial" panose="020B0604020202020204" pitchFamily="34" charset="0"/>
              <a:ea typeface="+mn-ea"/>
              <a:cs typeface="Arial" panose="020B0604020202020204" pitchFamily="34" charset="0"/>
            </a:rPr>
            <a:t>The salary requested from the sponsor will autocalculate under </a:t>
          </a:r>
          <a:r>
            <a:rPr lang="en-US" sz="1100" b="0" u="sng" baseline="0">
              <a:solidFill>
                <a:srgbClr val="FF0000"/>
              </a:solidFill>
              <a:effectLst/>
              <a:latin typeface="Arial" panose="020B0604020202020204" pitchFamily="34" charset="0"/>
              <a:ea typeface="+mn-ea"/>
              <a:cs typeface="Arial" panose="020B0604020202020204" pitchFamily="34" charset="0"/>
            </a:rPr>
            <a:t>Requested Funds </a:t>
          </a:r>
          <a:r>
            <a:rPr lang="en-US" sz="1100" b="0" baseline="0">
              <a:solidFill>
                <a:srgbClr val="FF0000"/>
              </a:solidFill>
              <a:effectLst/>
              <a:latin typeface="Arial" panose="020B0604020202020204" pitchFamily="34" charset="0"/>
              <a:ea typeface="+mn-ea"/>
              <a:cs typeface="Arial" panose="020B0604020202020204" pitchFamily="34" charset="0"/>
            </a:rPr>
            <a:t>and will not allow data entry</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If the proposal requires cost sharing and salary for WVU employees will be used to meet this obligation, enter the amount to be cost-shared under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WVU Cost Share</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External personnel costs should be placed in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Other</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column.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Salary expenses for post-doctoral fellows and students is not indicated by individual, but by the number of each category to be supported/cost shared (i.e.,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Supported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column).  If # supported is proportional, then enter the appropriate formula or the calculated total.  Enter the average appointment term and months requested when multiple post docs or students are supported.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For information on determining the type of proposed professional services, please see the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Vendor/Subrecepient Checklist, </a:t>
          </a:r>
          <a:r>
            <a:rPr lang="en-US" sz="1050" b="0" u="none" baseline="0">
              <a:solidFill>
                <a:sysClr val="windowText" lastClr="000000"/>
              </a:solidFill>
              <a:latin typeface="Arial" panose="020B0604020202020204" pitchFamily="34" charset="0"/>
              <a:cs typeface="Arial" panose="020B0604020202020204" pitchFamily="34" charset="0"/>
            </a:rPr>
            <a:t>available from OSP.</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25100</xdr:colOff>
      <xdr:row>0</xdr:row>
      <xdr:rowOff>55245</xdr:rowOff>
    </xdr:from>
    <xdr:to>
      <xdr:col>9</xdr:col>
      <xdr:colOff>571500</xdr:colOff>
      <xdr:row>2</xdr:row>
      <xdr:rowOff>91440</xdr:rowOff>
    </xdr:to>
    <xdr:pic>
      <xdr:nvPicPr>
        <xdr:cNvPr id="4" name="Picture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919420" y="55245"/>
          <a:ext cx="1156000" cy="3562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208280</xdr:colOff>
      <xdr:row>1</xdr:row>
      <xdr:rowOff>12700</xdr:rowOff>
    </xdr:from>
    <xdr:to>
      <xdr:col>17</xdr:col>
      <xdr:colOff>472440</xdr:colOff>
      <xdr:row>2</xdr:row>
      <xdr:rowOff>116840</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657580" y="172720"/>
          <a:ext cx="264160" cy="264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242888</xdr:colOff>
      <xdr:row>3</xdr:row>
      <xdr:rowOff>15874</xdr:rowOff>
    </xdr:from>
    <xdr:to>
      <xdr:col>19</xdr:col>
      <xdr:colOff>594360</xdr:colOff>
      <xdr:row>107</xdr:row>
      <xdr:rowOff>137160</xdr:rowOff>
    </xdr:to>
    <xdr:sp macro="" textlink="">
      <xdr:nvSpPr>
        <xdr:cNvPr id="3" name="TextBox 2"/>
        <xdr:cNvSpPr txBox="1"/>
      </xdr:nvSpPr>
      <xdr:spPr>
        <a:xfrm>
          <a:off x="10849928" y="511174"/>
          <a:ext cx="4260532" cy="20192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pPr marL="0" marR="0" indent="0" defTabSz="914400" eaLnBrk="1" fontAlgn="auto" latinLnBrk="0" hangingPunct="1">
            <a:lnSpc>
              <a:spcPct val="100000"/>
            </a:lnSpc>
            <a:spcBef>
              <a:spcPts val="0"/>
            </a:spcBef>
            <a:spcAft>
              <a:spcPts val="0"/>
            </a:spcAft>
            <a:buClrTx/>
            <a:buSzTx/>
            <a:buFontTx/>
            <a:buNone/>
            <a:tabLst/>
            <a:defRPr/>
          </a:pPr>
          <a:endParaRPr lang="en-US" sz="1050" b="0"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Research, Instruction, or Other: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r>
            <a:rPr lang="en-US" sz="1050" b="0" baseline="0">
              <a:solidFill>
                <a:schemeClr val="dk1"/>
              </a:solidFill>
              <a:effectLst/>
              <a:latin typeface="Arial" panose="020B0604020202020204" pitchFamily="34" charset="0"/>
              <a:ea typeface="+mn-ea"/>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On-Campus or Off-Campus: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Yes or No: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in personnel costs, such as potential raises, enter a percentage  of increase over the previous year.  </a:t>
          </a:r>
          <a:r>
            <a:rPr lang="en-US" sz="1050" b="0" u="none" baseline="0">
              <a:solidFill>
                <a:srgbClr val="FF0000"/>
              </a:solidFill>
              <a:latin typeface="Arial" panose="020B0604020202020204" pitchFamily="34" charset="0"/>
              <a:cs typeface="Arial" panose="020B0604020202020204" pitchFamily="34" charset="0"/>
            </a:rPr>
            <a:t>This is generally no greater than 5%.</a:t>
          </a:r>
        </a:p>
        <a:p>
          <a:endParaRPr lang="en-US" sz="1050" b="0" u="none"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Yes or No: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A.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Under Research Period</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Effort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05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If needed, use the % effort calculator for assistance in determining the amount of effort that will be expended on the project.</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If the amount of effort exceeds 20%, the cell will turn red, but the value will still be accepted in the field.  A value greater than 20% will require justification to be submitted along with the budget.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Arial" panose="020B0604020202020204" pitchFamily="34" charset="0"/>
              <a:ea typeface="+mn-ea"/>
              <a:cs typeface="Arial" panose="020B0604020202020204" pitchFamily="34" charset="0"/>
            </a:rPr>
            <a:t>The </a:t>
          </a:r>
          <a:r>
            <a:rPr lang="en-US" sz="1100" b="0" i="0" u="sng" baseline="0">
              <a:solidFill>
                <a:srgbClr val="FF0000"/>
              </a:solidFill>
              <a:effectLst/>
              <a:latin typeface="Arial" panose="020B0604020202020204" pitchFamily="34" charset="0"/>
              <a:ea typeface="+mn-ea"/>
              <a:cs typeface="Arial" panose="020B0604020202020204" pitchFamily="34" charset="0"/>
            </a:rPr>
            <a:t>Salary/Stipend</a:t>
          </a:r>
          <a:r>
            <a:rPr lang="en-US" sz="1100" b="0" i="0" baseline="0">
              <a:solidFill>
                <a:srgbClr val="FF0000"/>
              </a:solidFill>
              <a:effectLst/>
              <a:latin typeface="Arial" panose="020B0604020202020204" pitchFamily="34" charset="0"/>
              <a:ea typeface="+mn-ea"/>
              <a:cs typeface="Arial" panose="020B0604020202020204" pitchFamily="34" charset="0"/>
            </a:rPr>
            <a:t> for the appropriate personnel will autocalculate based on the information entered in the salary adjustement tab</a:t>
          </a:r>
          <a:r>
            <a:rPr lang="en-US" sz="1100" b="0" i="0" baseline="0">
              <a:solidFill>
                <a:schemeClr val="dk1"/>
              </a:solidFill>
              <a:effectLst/>
              <a:latin typeface="Arial" panose="020B0604020202020204" pitchFamily="34" charset="0"/>
              <a:ea typeface="+mn-ea"/>
              <a:cs typeface="Arial" panose="020B0604020202020204" pitchFamily="34" charset="0"/>
            </a:rPr>
            <a:t>. Enter the individual's </a:t>
          </a:r>
          <a:r>
            <a:rPr lang="en-US" sz="1100" b="0" i="0" u="sng" baseline="0">
              <a:solidFill>
                <a:schemeClr val="dk1"/>
              </a:solidFill>
              <a:effectLst/>
              <a:latin typeface="Arial" panose="020B0604020202020204" pitchFamily="34" charset="0"/>
              <a:ea typeface="+mn-ea"/>
              <a:cs typeface="Arial" panose="020B0604020202020204" pitchFamily="34" charset="0"/>
            </a:rPr>
            <a:t>Appointment Term</a:t>
          </a:r>
          <a:r>
            <a:rPr lang="en-US" sz="1100" b="0" i="0" baseline="0">
              <a:solidFill>
                <a:schemeClr val="dk1"/>
              </a:solidFill>
              <a:effectLst/>
              <a:latin typeface="Arial" panose="020B0604020202020204" pitchFamily="34" charset="0"/>
              <a:ea typeface="+mn-ea"/>
              <a:cs typeface="Arial" panose="020B0604020202020204" pitchFamily="34" charset="0"/>
            </a:rPr>
            <a:t> and the number of </a:t>
          </a:r>
          <a:r>
            <a:rPr lang="en-US" sz="1100" b="0" i="0" u="sng" baseline="0">
              <a:solidFill>
                <a:schemeClr val="dk1"/>
              </a:solidFill>
              <a:effectLst/>
              <a:latin typeface="Arial" panose="020B0604020202020204" pitchFamily="34" charset="0"/>
              <a:ea typeface="+mn-ea"/>
              <a:cs typeface="Arial" panose="020B0604020202020204" pitchFamily="34" charset="0"/>
            </a:rPr>
            <a:t>Months Requested</a:t>
          </a:r>
          <a:r>
            <a:rPr lang="en-US" sz="1100" b="0" i="0" u="none" baseline="0">
              <a:solidFill>
                <a:schemeClr val="dk1"/>
              </a:solidFill>
              <a:effectLst/>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number of months requested cannot exceed the appointment term.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An error message will appear if this occurs.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rgbClr val="FF0000"/>
              </a:solidFill>
              <a:effectLst/>
              <a:latin typeface="Arial" panose="020B0604020202020204" pitchFamily="34" charset="0"/>
              <a:ea typeface="+mn-ea"/>
              <a:cs typeface="Arial" panose="020B0604020202020204" pitchFamily="34" charset="0"/>
            </a:rPr>
            <a:t>The salary requested from the sponsor will autocalculate under </a:t>
          </a:r>
          <a:r>
            <a:rPr lang="en-US" sz="1100" b="0" u="sng" baseline="0">
              <a:solidFill>
                <a:srgbClr val="FF0000"/>
              </a:solidFill>
              <a:effectLst/>
              <a:latin typeface="Arial" panose="020B0604020202020204" pitchFamily="34" charset="0"/>
              <a:ea typeface="+mn-ea"/>
              <a:cs typeface="Arial" panose="020B0604020202020204" pitchFamily="34" charset="0"/>
            </a:rPr>
            <a:t>Requested Funds </a:t>
          </a:r>
          <a:r>
            <a:rPr lang="en-US" sz="1100" b="0" baseline="0">
              <a:solidFill>
                <a:srgbClr val="FF0000"/>
              </a:solidFill>
              <a:effectLst/>
              <a:latin typeface="Arial" panose="020B0604020202020204" pitchFamily="34" charset="0"/>
              <a:ea typeface="+mn-ea"/>
              <a:cs typeface="Arial" panose="020B0604020202020204" pitchFamily="34" charset="0"/>
            </a:rPr>
            <a:t>and will not allow data entry</a:t>
          </a:r>
          <a:r>
            <a:rPr lang="en-US" sz="1100" b="0" i="0" baseline="0">
              <a:solidFill>
                <a:srgbClr val="FF0000"/>
              </a:solidFill>
              <a:effectLst/>
              <a:latin typeface="Arial" panose="020B0604020202020204" pitchFamily="34" charset="0"/>
              <a:ea typeface="+mn-ea"/>
              <a:cs typeface="Arial" panose="020B0604020202020204" pitchFamily="34" charset="0"/>
            </a:rPr>
            <a: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proposal requires cost sharing and salary for WVU employees will be used to meet this obligation, enter the amount to be cost-shared under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WVU Cost Share</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External personnel costs should be placed in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Other</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column.  Salary expenses for post-doctoral fellows and students is not indicated by individual, but by the number of each category to be supported/cost shared (i.e.,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Supported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column).  If # supported is proportional, then enter the appropriate formula or the calculated total.  Enter the average appointment term and months requested when multiple post docs or students are supported.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For information on determining the type of proposed professional services, please see the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Vendor/Subrecepient Checklist, </a:t>
          </a:r>
          <a:r>
            <a:rPr lang="en-US" sz="1050" b="0" u="none" baseline="0">
              <a:solidFill>
                <a:sysClr val="windowText" lastClr="000000"/>
              </a:solidFill>
              <a:latin typeface="Arial" panose="020B0604020202020204" pitchFamily="34" charset="0"/>
              <a:cs typeface="Arial" panose="020B0604020202020204" pitchFamily="34" charset="0"/>
            </a:rPr>
            <a:t>available from OSP.</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 names automatically populate from Year 1.  Enter the Amount for each subcontract to be utilized in Year 3.  Subcontracts not utilized in Year 3 should  have a zero dollar amount entered.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7</xdr:col>
      <xdr:colOff>437515</xdr:colOff>
      <xdr:row>0</xdr:row>
      <xdr:rowOff>57468</xdr:rowOff>
    </xdr:from>
    <xdr:to>
      <xdr:col>9</xdr:col>
      <xdr:colOff>340043</xdr:colOff>
      <xdr:row>2</xdr:row>
      <xdr:rowOff>82128</xdr:rowOff>
    </xdr:to>
    <xdr:pic>
      <xdr:nvPicPr>
        <xdr:cNvPr id="6" name="Picture 5"/>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28915" y="57468"/>
          <a:ext cx="1114108"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236220</xdr:colOff>
      <xdr:row>1</xdr:row>
      <xdr:rowOff>0</xdr:rowOff>
    </xdr:from>
    <xdr:to>
      <xdr:col>17</xdr:col>
      <xdr:colOff>497840</xdr:colOff>
      <xdr:row>2</xdr:row>
      <xdr:rowOff>101600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60020"/>
          <a:ext cx="261620" cy="261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333377</xdr:colOff>
      <xdr:row>3</xdr:row>
      <xdr:rowOff>15876</xdr:rowOff>
    </xdr:from>
    <xdr:to>
      <xdr:col>20</xdr:col>
      <xdr:colOff>7938</xdr:colOff>
      <xdr:row>110</xdr:row>
      <xdr:rowOff>129540</xdr:rowOff>
    </xdr:to>
    <xdr:sp macro="" textlink="">
      <xdr:nvSpPr>
        <xdr:cNvPr id="3" name="TextBox 2"/>
        <xdr:cNvSpPr txBox="1"/>
      </xdr:nvSpPr>
      <xdr:spPr>
        <a:xfrm>
          <a:off x="8783957" y="511176"/>
          <a:ext cx="4284661" cy="19857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 </a:t>
          </a: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Research, Instruction, or Other: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r>
            <a:rPr lang="en-US" sz="1050" b="0" baseline="0">
              <a:solidFill>
                <a:schemeClr val="dk1"/>
              </a:solidFill>
              <a:effectLst/>
              <a:latin typeface="Arial" panose="020B0604020202020204" pitchFamily="34" charset="0"/>
              <a:ea typeface="+mn-ea"/>
              <a:cs typeface="Arial" panose="020B0604020202020204" pitchFamily="34" charset="0"/>
            </a:rPr>
            <a:t> </a:t>
          </a:r>
          <a:endParaRPr lang="en-US" sz="1050" b="0" baseline="0">
            <a:latin typeface="Arial" panose="020B0604020202020204" pitchFamily="34" charset="0"/>
            <a:cs typeface="Arial" panose="020B0604020202020204" pitchFamily="34" charset="0"/>
          </a:endParaRPr>
        </a:p>
        <a:p>
          <a:endParaRPr lang="en-US" sz="1050" b="1" baseline="0">
            <a:solidFill>
              <a:sysClr val="windowText" lastClr="00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On-Campus or Off-Campus: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Yes or No: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in personnel costs, such as potential raises, enter a percentage  of increase over the previous year.  </a:t>
          </a:r>
          <a:r>
            <a:rPr lang="en-US" sz="1050" b="0" u="none" baseline="0">
              <a:solidFill>
                <a:srgbClr val="FF0000"/>
              </a:solidFill>
              <a:latin typeface="Arial" panose="020B0604020202020204" pitchFamily="34" charset="0"/>
              <a:cs typeface="Arial" panose="020B0604020202020204" pitchFamily="34" charset="0"/>
            </a:rPr>
            <a:t>This is generally no greater than 5%.</a:t>
          </a:r>
        </a:p>
        <a:p>
          <a:endParaRPr lang="en-US" sz="1050" b="0" u="none"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Yes or No: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A.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Under Research Period</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Effort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05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If needed, use the % effort calculator for assistance in determining the amount of effort that will be expended on the project.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If the amount of effort exceeds 20%, the cell will turn red, but the value will still be accepted in the field.  A value greater than 20% will require justification to be submitted along with the budget.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Arial" panose="020B0604020202020204" pitchFamily="34" charset="0"/>
              <a:ea typeface="+mn-ea"/>
              <a:cs typeface="Arial" panose="020B0604020202020204" pitchFamily="34" charset="0"/>
            </a:rPr>
            <a:t>The </a:t>
          </a:r>
          <a:r>
            <a:rPr lang="en-US" sz="1100" b="0" i="0" u="sng" baseline="0">
              <a:solidFill>
                <a:srgbClr val="FF0000"/>
              </a:solidFill>
              <a:effectLst/>
              <a:latin typeface="Arial" panose="020B0604020202020204" pitchFamily="34" charset="0"/>
              <a:ea typeface="+mn-ea"/>
              <a:cs typeface="Arial" panose="020B0604020202020204" pitchFamily="34" charset="0"/>
            </a:rPr>
            <a:t>Salary/Stipend</a:t>
          </a:r>
          <a:r>
            <a:rPr lang="en-US" sz="1100" b="0" i="0" baseline="0">
              <a:solidFill>
                <a:srgbClr val="FF0000"/>
              </a:solidFill>
              <a:effectLst/>
              <a:latin typeface="Arial" panose="020B0604020202020204" pitchFamily="34" charset="0"/>
              <a:ea typeface="+mn-ea"/>
              <a:cs typeface="Arial" panose="020B0604020202020204" pitchFamily="34" charset="0"/>
            </a:rPr>
            <a:t> for the appropriate personnel will autocalculate based on the information entered in the salary adjustement tab. </a:t>
          </a:r>
          <a:r>
            <a:rPr lang="en-US" sz="1100" b="0" i="0" baseline="0">
              <a:solidFill>
                <a:schemeClr val="dk1"/>
              </a:solidFill>
              <a:effectLst/>
              <a:latin typeface="Arial" panose="020B0604020202020204" pitchFamily="34" charset="0"/>
              <a:ea typeface="+mn-ea"/>
              <a:cs typeface="Arial" panose="020B0604020202020204" pitchFamily="34" charset="0"/>
            </a:rPr>
            <a:t>Enter the individual's </a:t>
          </a:r>
          <a:r>
            <a:rPr lang="en-US" sz="1100" b="0" i="0" u="sng" baseline="0">
              <a:solidFill>
                <a:schemeClr val="dk1"/>
              </a:solidFill>
              <a:effectLst/>
              <a:latin typeface="Arial" panose="020B0604020202020204" pitchFamily="34" charset="0"/>
              <a:ea typeface="+mn-ea"/>
              <a:cs typeface="Arial" panose="020B0604020202020204" pitchFamily="34" charset="0"/>
            </a:rPr>
            <a:t>Appointment Term</a:t>
          </a:r>
          <a:r>
            <a:rPr lang="en-US" sz="1100" b="0" i="0" baseline="0">
              <a:solidFill>
                <a:schemeClr val="dk1"/>
              </a:solidFill>
              <a:effectLst/>
              <a:latin typeface="Arial" panose="020B0604020202020204" pitchFamily="34" charset="0"/>
              <a:ea typeface="+mn-ea"/>
              <a:cs typeface="Arial" panose="020B0604020202020204" pitchFamily="34" charset="0"/>
            </a:rPr>
            <a:t> and the number of </a:t>
          </a:r>
          <a:r>
            <a:rPr lang="en-US" sz="1100" b="0" i="0" u="sng" baseline="0">
              <a:solidFill>
                <a:schemeClr val="dk1"/>
              </a:solidFill>
              <a:effectLst/>
              <a:latin typeface="Arial" panose="020B0604020202020204" pitchFamily="34" charset="0"/>
              <a:ea typeface="+mn-ea"/>
              <a:cs typeface="Arial" panose="020B0604020202020204" pitchFamily="34" charset="0"/>
            </a:rPr>
            <a:t>Months Requested</a:t>
          </a:r>
          <a:r>
            <a:rPr lang="en-US" sz="1100" b="0" i="0" baseline="0">
              <a:solidFill>
                <a:schemeClr val="dk1"/>
              </a:solidFill>
              <a:effectLst/>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number of months requested cannot exceed the appointment term.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An error message will appear if this occurs.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rgbClr val="FF0000"/>
              </a:solidFill>
              <a:effectLst/>
              <a:latin typeface="Arial" panose="020B0604020202020204" pitchFamily="34" charset="0"/>
              <a:ea typeface="+mn-ea"/>
              <a:cs typeface="Arial" panose="020B0604020202020204" pitchFamily="34" charset="0"/>
            </a:rPr>
            <a:t>The salary requested from the sponsor will autocalculate under </a:t>
          </a:r>
          <a:r>
            <a:rPr lang="en-US" sz="1100" b="0" u="sng" baseline="0">
              <a:solidFill>
                <a:srgbClr val="FF0000"/>
              </a:solidFill>
              <a:effectLst/>
              <a:latin typeface="Arial" panose="020B0604020202020204" pitchFamily="34" charset="0"/>
              <a:ea typeface="+mn-ea"/>
              <a:cs typeface="Arial" panose="020B0604020202020204" pitchFamily="34" charset="0"/>
            </a:rPr>
            <a:t>Requested Funds </a:t>
          </a:r>
          <a:r>
            <a:rPr lang="en-US" sz="1100" b="0" baseline="0">
              <a:solidFill>
                <a:srgbClr val="FF0000"/>
              </a:solidFill>
              <a:effectLst/>
              <a:latin typeface="Arial" panose="020B0604020202020204" pitchFamily="34" charset="0"/>
              <a:ea typeface="+mn-ea"/>
              <a:cs typeface="Arial" panose="020B0604020202020204" pitchFamily="34" charset="0"/>
            </a:rPr>
            <a:t>and will not allow data entry</a:t>
          </a:r>
          <a:r>
            <a:rPr lang="en-US" sz="1100" b="0" i="0" baseline="0">
              <a:solidFill>
                <a:srgbClr val="FF0000"/>
              </a:solidFill>
              <a:effectLst/>
              <a:latin typeface="Arial" panose="020B0604020202020204" pitchFamily="34" charset="0"/>
              <a:ea typeface="+mn-ea"/>
              <a:cs typeface="Arial" panose="020B0604020202020204" pitchFamily="34" charset="0"/>
            </a:rPr>
            <a:t>.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proposal requires cost sharing and salary for WVU employees will be used to meet this obligation, enter the amount to be cost-shared under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WVU Cost Share</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External personnel costs should be placed in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Other</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column.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Salary expenses for post-doctoral fellows and students is not indicated by individual, but by the number of each category to be supported/cost shared i.e., </a:t>
          </a:r>
          <a:r>
            <a:rPr kumimoji="0" lang="en-US" sz="105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Supported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column).  If # supported is proportional, then enter the appropriate formula or the calculated total.  Enter the average appointment term and months requested when multiple post docs or students are supported.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For information on determining the type of proposed professional services, please see the </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Vendor/Subrecepient Checklist, </a:t>
          </a:r>
          <a:r>
            <a:rPr lang="en-US" sz="1050" b="0" u="none" baseline="0">
              <a:solidFill>
                <a:sysClr val="windowText" lastClr="000000"/>
              </a:solidFill>
              <a:latin typeface="Arial" panose="020B0604020202020204" pitchFamily="34" charset="0"/>
              <a:cs typeface="Arial" panose="020B0604020202020204" pitchFamily="34" charset="0"/>
            </a:rPr>
            <a:t> available from OSP.</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 names automatically populate from Year 1.  Enter the Amount for each subcontract to be utilized in Year 4.  Subcontracts not utilized in Year 4 should  have a zero dollar amount entered..  </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The MTDC of each contract will automatically calculate</a:t>
          </a:r>
          <a:r>
            <a:rPr lang="en-US" sz="1050" b="0" baseline="0">
              <a:solidFill>
                <a:srgbClr val="FF0000"/>
              </a:solidFill>
              <a:latin typeface="Arial" panose="020B0604020202020204" pitchFamily="34" charset="0"/>
              <a:cs typeface="Arial" panose="020B0604020202020204" pitchFamily="34" charset="0"/>
            </a:rPr>
            <a:t>.</a:t>
          </a:r>
          <a:endParaRPr lang="en-US" sz="1050" b="1" baseline="0">
            <a:solidFill>
              <a:srgbClr val="FF0000"/>
            </a:solidFill>
            <a:latin typeface="Arial" panose="020B0604020202020204" pitchFamily="34" charset="0"/>
            <a:cs typeface="Arial" panose="020B0604020202020204" pitchFamily="34" charset="0"/>
          </a:endParaRPr>
        </a:p>
      </xdr:txBody>
    </xdr:sp>
    <xdr:clientData/>
  </xdr:twoCellAnchor>
  <xdr:twoCellAnchor editAs="oneCell">
    <xdr:from>
      <xdr:col>7</xdr:col>
      <xdr:colOff>623252</xdr:colOff>
      <xdr:row>0</xdr:row>
      <xdr:rowOff>68262</xdr:rowOff>
    </xdr:from>
    <xdr:to>
      <xdr:col>9</xdr:col>
      <xdr:colOff>541019</xdr:colOff>
      <xdr:row>2</xdr:row>
      <xdr:rowOff>92922</xdr:rowOff>
    </xdr:to>
    <xdr:pic>
      <xdr:nvPicPr>
        <xdr:cNvPr id="4" name="Picture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763192" y="68262"/>
          <a:ext cx="1175067"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243840</xdr:colOff>
      <xdr:row>1</xdr:row>
      <xdr:rowOff>15240</xdr:rowOff>
    </xdr:from>
    <xdr:to>
      <xdr:col>17</xdr:col>
      <xdr:colOff>495300</xdr:colOff>
      <xdr:row>2</xdr:row>
      <xdr:rowOff>106680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75260"/>
          <a:ext cx="251460" cy="2514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1588</xdr:colOff>
      <xdr:row>3</xdr:row>
      <xdr:rowOff>15876</xdr:rowOff>
    </xdr:from>
    <xdr:to>
      <xdr:col>20</xdr:col>
      <xdr:colOff>7937</xdr:colOff>
      <xdr:row>116</xdr:row>
      <xdr:rowOff>160020</xdr:rowOff>
    </xdr:to>
    <xdr:sp macro="" textlink="">
      <xdr:nvSpPr>
        <xdr:cNvPr id="3" name="TextBox 2"/>
        <xdr:cNvSpPr txBox="1"/>
      </xdr:nvSpPr>
      <xdr:spPr>
        <a:xfrm>
          <a:off x="8726488" y="511176"/>
          <a:ext cx="4273549" cy="20984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Arial" panose="020B0604020202020204" pitchFamily="34" charset="0"/>
              <a:cs typeface="Arial" panose="020B0604020202020204" pitchFamily="34" charset="0"/>
            </a:rPr>
            <a:t>1.</a:t>
          </a:r>
          <a:r>
            <a:rPr lang="en-US" sz="1100" b="1" baseline="0">
              <a:latin typeface="Arial" panose="020B0604020202020204" pitchFamily="34" charset="0"/>
              <a:cs typeface="Arial" panose="020B0604020202020204" pitchFamily="34" charset="0"/>
            </a:rPr>
            <a:t>  Project Title</a:t>
          </a:r>
          <a:r>
            <a:rPr lang="en-US" sz="1100" b="0" baseline="0">
              <a:latin typeface="Arial" panose="020B0604020202020204" pitchFamily="34" charset="0"/>
              <a:cs typeface="Arial" panose="020B0604020202020204" pitchFamily="34" charset="0"/>
            </a:rPr>
            <a:t>--</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2.  Principal Investigator(s) and Dept.</a:t>
          </a:r>
          <a:r>
            <a:rPr lang="en-US" sz="1100" b="0" baseline="0">
              <a:latin typeface="Arial" panose="020B0604020202020204" pitchFamily="34" charset="0"/>
              <a:cs typeface="Arial" panose="020B0604020202020204" pitchFamily="34" charset="0"/>
            </a:rPr>
            <a:t>--</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100" b="1" baseline="0">
              <a:latin typeface="Arial" panose="020B0604020202020204" pitchFamily="34" charset="0"/>
              <a:cs typeface="Arial" panose="020B0604020202020204" pitchFamily="34" charset="0"/>
            </a:rPr>
            <a:t>3.  Funding Purpose</a:t>
          </a:r>
          <a:r>
            <a:rPr lang="en-US" sz="1100" b="0" baseline="0">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Research, Instruction, or Other: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r>
            <a:rPr lang="en-US" sz="1050" b="0" baseline="0">
              <a:solidFill>
                <a:schemeClr val="dk1"/>
              </a:solidFill>
              <a:effectLst/>
              <a:latin typeface="Arial" panose="020B0604020202020204" pitchFamily="34" charset="0"/>
              <a:ea typeface="+mn-ea"/>
              <a:cs typeface="Arial" panose="020B0604020202020204" pitchFamily="34" charset="0"/>
            </a:rPr>
            <a:t> </a:t>
          </a:r>
          <a:endParaRPr lang="en-US" sz="1050" b="0" baseline="0">
            <a:latin typeface="Arial" panose="020B0604020202020204" pitchFamily="34" charset="0"/>
            <a:cs typeface="Arial" panose="020B0604020202020204" pitchFamily="34" charset="0"/>
          </a:endParaRPr>
        </a:p>
        <a:p>
          <a:endParaRPr lang="en-US" sz="1100" b="0"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4.  Project Location</a:t>
          </a:r>
          <a:r>
            <a:rPr lang="en-US" sz="1100" b="0" baseline="0">
              <a:solidFill>
                <a:sysClr val="windowText" lastClr="000000"/>
              </a:solidFill>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On-Campus or Off-Campus: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100" b="0"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5.  Agency Limits F&amp;A?</a:t>
          </a:r>
          <a:r>
            <a:rPr lang="en-US" sz="1100" b="0" baseline="0">
              <a:solidFill>
                <a:sysClr val="windowText" lastClr="000000"/>
              </a:solidFill>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Yes or No: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100" b="0"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6.  Agency Rate</a:t>
          </a:r>
          <a:r>
            <a:rPr lang="en-US" sz="110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7.  Inflationary Rate</a:t>
          </a:r>
          <a:r>
            <a:rPr lang="en-US" sz="1100" b="0" u="none" baseline="0">
              <a:solidFill>
                <a:sysClr val="windowText" lastClr="000000"/>
              </a:solidFill>
              <a:latin typeface="Arial" panose="020B0604020202020204" pitchFamily="34" charset="0"/>
              <a:cs typeface="Arial" panose="020B0604020202020204" pitchFamily="34" charset="0"/>
            </a:rPr>
            <a:t>--to calculate increases in personnel costs, such as potential raises, enter a percentage  of increase over the previous year.  </a:t>
          </a:r>
          <a:r>
            <a:rPr lang="en-US" sz="1100" b="0" u="none" baseline="0">
              <a:solidFill>
                <a:srgbClr val="FF0000"/>
              </a:solidFill>
              <a:latin typeface="Arial" panose="020B0604020202020204" pitchFamily="34" charset="0"/>
              <a:cs typeface="Arial" panose="020B0604020202020204" pitchFamily="34" charset="0"/>
            </a:rPr>
            <a:t>This is generally no greater than 5%.</a:t>
          </a:r>
        </a:p>
        <a:p>
          <a:endParaRPr lang="en-US" sz="1100" b="0" u="none"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latin typeface="Arial" panose="020B0604020202020204" pitchFamily="34" charset="0"/>
              <a:cs typeface="Arial" panose="020B0604020202020204" pitchFamily="34" charset="0"/>
            </a:rPr>
            <a:t>8.  Cost sharing required?</a:t>
          </a:r>
          <a:r>
            <a:rPr lang="en-US" sz="110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Yes or No: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r>
            <a:rPr lang="en-US" sz="1100" b="0" u="none" baseline="0">
              <a:solidFill>
                <a:sysClr val="windowText" lastClr="000000"/>
              </a:solidFill>
              <a:latin typeface="Arial" panose="020B0604020202020204" pitchFamily="34" charset="0"/>
              <a:cs typeface="Arial" panose="020B0604020202020204" pitchFamily="34" charset="0"/>
            </a:rPr>
            <a:t>  </a:t>
          </a:r>
        </a:p>
        <a:p>
          <a:r>
            <a:rPr lang="en-US" sz="1100" b="1" u="none" baseline="0">
              <a:solidFill>
                <a:sysClr val="windowText" lastClr="000000"/>
              </a:solidFill>
              <a:latin typeface="Arial" panose="020B0604020202020204" pitchFamily="34" charset="0"/>
              <a:cs typeface="Arial" panose="020B0604020202020204" pitchFamily="34" charset="0"/>
            </a:rPr>
            <a:t>9.  Percentage required</a:t>
          </a:r>
          <a:r>
            <a:rPr lang="en-US" sz="110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10.  Amount required</a:t>
          </a:r>
          <a:r>
            <a:rPr lang="en-US" sz="110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11.  % Provided</a:t>
          </a:r>
          <a:r>
            <a:rPr lang="en-US" sz="110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10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12.  $ Provided</a:t>
          </a:r>
          <a:r>
            <a:rPr lang="en-US" sz="110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10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100" b="1" u="none" baseline="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latin typeface="Arial" panose="020B0604020202020204" pitchFamily="34" charset="0"/>
              <a:cs typeface="Arial" panose="020B0604020202020204" pitchFamily="34" charset="0"/>
            </a:rPr>
            <a:t>A.  Salaries and Wages</a:t>
          </a:r>
          <a:r>
            <a:rPr lang="en-US" sz="1100" b="0" u="none" baseline="0">
              <a:solidFill>
                <a:sysClr val="windowText" lastClr="000000"/>
              </a:solidFill>
              <a:latin typeface="Arial" panose="020B0604020202020204" pitchFamily="34" charset="0"/>
              <a:cs typeface="Arial" panose="020B0604020202020204" pitchFamily="34" charset="0"/>
            </a:rPr>
            <a:t>--</a:t>
          </a:r>
          <a:r>
            <a:rPr kumimoji="0" lang="en-US" sz="11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Under Research Period</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a:t>
          </a:r>
          <a:r>
            <a:rPr kumimoji="0" lang="en-US" sz="11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Effort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If needed, use the % effort calculator for assistance in determining the amount of effort that will be expended on the project.</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If the amount of effort exceeds 20%, the cell will turn red, but the value will still be accepted in the field.  A value greater than 20% will require justification to be submitted along with the budget.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Arial" panose="020B0604020202020204" pitchFamily="34" charset="0"/>
              <a:ea typeface="+mn-ea"/>
              <a:cs typeface="Arial" panose="020B0604020202020204" pitchFamily="34" charset="0"/>
            </a:rPr>
            <a:t>The </a:t>
          </a:r>
          <a:r>
            <a:rPr lang="en-US" sz="1100" b="0" i="0" u="sng" baseline="0">
              <a:solidFill>
                <a:srgbClr val="FF0000"/>
              </a:solidFill>
              <a:effectLst/>
              <a:latin typeface="Arial" panose="020B0604020202020204" pitchFamily="34" charset="0"/>
              <a:ea typeface="+mn-ea"/>
              <a:cs typeface="Arial" panose="020B0604020202020204" pitchFamily="34" charset="0"/>
            </a:rPr>
            <a:t>Salary/Stipend</a:t>
          </a:r>
          <a:r>
            <a:rPr lang="en-US" sz="1100" b="0" i="0" baseline="0">
              <a:solidFill>
                <a:srgbClr val="FF0000"/>
              </a:solidFill>
              <a:effectLst/>
              <a:latin typeface="Arial" panose="020B0604020202020204" pitchFamily="34" charset="0"/>
              <a:ea typeface="+mn-ea"/>
              <a:cs typeface="Arial" panose="020B0604020202020204" pitchFamily="34" charset="0"/>
            </a:rPr>
            <a:t> for the appropriate personnel will autocalculate based on the information entered in the salary adjustement tab</a:t>
          </a:r>
          <a:r>
            <a:rPr lang="en-US" sz="1100" b="0" i="0" baseline="0">
              <a:solidFill>
                <a:schemeClr val="dk1"/>
              </a:solidFill>
              <a:effectLst/>
              <a:latin typeface="Arial" panose="020B0604020202020204" pitchFamily="34" charset="0"/>
              <a:ea typeface="+mn-ea"/>
              <a:cs typeface="Arial" panose="020B0604020202020204" pitchFamily="34" charset="0"/>
            </a:rPr>
            <a:t>. Enter the individual's </a:t>
          </a:r>
          <a:r>
            <a:rPr lang="en-US" sz="1100" b="0" i="0" u="sng" baseline="0">
              <a:solidFill>
                <a:schemeClr val="dk1"/>
              </a:solidFill>
              <a:effectLst/>
              <a:latin typeface="Arial" panose="020B0604020202020204" pitchFamily="34" charset="0"/>
              <a:ea typeface="+mn-ea"/>
              <a:cs typeface="Arial" panose="020B0604020202020204" pitchFamily="34" charset="0"/>
            </a:rPr>
            <a:t>Appointment Term</a:t>
          </a:r>
          <a:r>
            <a:rPr lang="en-US" sz="1100" b="0" i="0" baseline="0">
              <a:solidFill>
                <a:schemeClr val="dk1"/>
              </a:solidFill>
              <a:effectLst/>
              <a:latin typeface="Arial" panose="020B0604020202020204" pitchFamily="34" charset="0"/>
              <a:ea typeface="+mn-ea"/>
              <a:cs typeface="Arial" panose="020B0604020202020204" pitchFamily="34" charset="0"/>
            </a:rPr>
            <a:t> and the number of </a:t>
          </a:r>
          <a:r>
            <a:rPr lang="en-US" sz="1100" b="0" i="0" u="sng" baseline="0">
              <a:solidFill>
                <a:schemeClr val="dk1"/>
              </a:solidFill>
              <a:effectLst/>
              <a:latin typeface="Arial" panose="020B0604020202020204" pitchFamily="34" charset="0"/>
              <a:ea typeface="+mn-ea"/>
              <a:cs typeface="Arial" panose="020B0604020202020204" pitchFamily="34" charset="0"/>
            </a:rPr>
            <a:t>Months Requested</a:t>
          </a:r>
          <a:r>
            <a:rPr lang="en-US" sz="1100" b="0" i="0" u="sng" baseline="0">
              <a:solidFill>
                <a:schemeClr val="dk1"/>
              </a:solidFill>
              <a:effectLst/>
              <a:latin typeface="+mn-lt"/>
              <a:ea typeface="+mn-ea"/>
              <a:cs typeface="+mn-cs"/>
            </a:rPr>
            <a:t>.</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 number of months requested cannot exceed the appointment term.  </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An error message will appear if this occurs.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rgbClr val="FF0000"/>
              </a:solidFill>
              <a:effectLst/>
              <a:latin typeface="Arial" panose="020B0604020202020204" pitchFamily="34" charset="0"/>
              <a:ea typeface="+mn-ea"/>
              <a:cs typeface="Arial" panose="020B0604020202020204" pitchFamily="34" charset="0"/>
            </a:rPr>
            <a:t>The salary requested from the sponsor will autocalculate under </a:t>
          </a:r>
          <a:r>
            <a:rPr lang="en-US" sz="1100" b="0" u="sng" baseline="0">
              <a:solidFill>
                <a:srgbClr val="FF0000"/>
              </a:solidFill>
              <a:effectLst/>
              <a:latin typeface="Arial" panose="020B0604020202020204" pitchFamily="34" charset="0"/>
              <a:ea typeface="+mn-ea"/>
              <a:cs typeface="Arial" panose="020B0604020202020204" pitchFamily="34" charset="0"/>
            </a:rPr>
            <a:t>Requested Funds </a:t>
          </a:r>
          <a:r>
            <a:rPr lang="en-US" sz="1100" b="0" baseline="0">
              <a:solidFill>
                <a:srgbClr val="FF0000"/>
              </a:solidFill>
              <a:effectLst/>
              <a:latin typeface="Arial" panose="020B0604020202020204" pitchFamily="34" charset="0"/>
              <a:ea typeface="+mn-ea"/>
              <a:cs typeface="Arial" panose="020B0604020202020204" pitchFamily="34" charset="0"/>
            </a:rPr>
            <a:t>and will not allow data entry</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If the proposal requires cost sharing and salary for WVU employees will be used to meet this obligation, enter the amount to be cost-shared under </a:t>
          </a:r>
          <a:r>
            <a:rPr kumimoji="0" lang="en-US" sz="11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WVU Cost Share</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External personnel costs should be placed in </a:t>
          </a:r>
          <a:r>
            <a:rPr kumimoji="0" lang="en-US" sz="11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Other</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column.  Salary expenses for post-doctoral fellows and students is not indicated by individual, but by the number of each category to be supported/cost shared (i.e., </a:t>
          </a:r>
          <a:r>
            <a:rPr kumimoji="0" lang="en-US" sz="11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Supported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column).  If # supported is proportional, then enter the appropriate formula or the calculated total.  Enter the average appointment term and months requested when multiple post docs or students are supported.  </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C.  Fringe Benefits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100" b="0" u="sng" baseline="0">
              <a:solidFill>
                <a:srgbClr val="FF0000"/>
              </a:solidFill>
              <a:latin typeface="Arial" panose="020B0604020202020204" pitchFamily="34" charset="0"/>
              <a:cs typeface="Arial" panose="020B0604020202020204" pitchFamily="34" charset="0"/>
            </a:rPr>
            <a:t>Fringe Rate</a:t>
          </a:r>
          <a:r>
            <a:rPr lang="en-US" sz="1100" b="0" u="none" baseline="0">
              <a:solidFill>
                <a:srgbClr val="FF0000"/>
              </a:solidFill>
              <a:latin typeface="Arial" panose="020B0604020202020204" pitchFamily="34" charset="0"/>
              <a:cs typeface="Arial" panose="020B0604020202020204" pitchFamily="34" charset="0"/>
            </a:rPr>
            <a:t>.  Cell will not allow any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D.  Total Personnel Costs</a:t>
          </a:r>
          <a:r>
            <a:rPr lang="en-US" sz="1100" b="0" u="none" baseline="0">
              <a:solidFill>
                <a:sysClr val="windowText" lastClr="000000"/>
              </a:solidFill>
              <a:latin typeface="Arial" panose="020B0604020202020204" pitchFamily="34" charset="0"/>
              <a:cs typeface="Arial" panose="020B0604020202020204" pitchFamily="34" charset="0"/>
            </a:rPr>
            <a:t>--</a:t>
          </a:r>
          <a:r>
            <a:rPr lang="en-US" sz="110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E.  Travel</a:t>
          </a:r>
          <a:r>
            <a:rPr lang="en-US" sz="110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F.  Supplies</a:t>
          </a:r>
          <a:r>
            <a:rPr lang="en-US" sz="110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G.  Operating Services</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H.  Professional Services</a:t>
          </a:r>
          <a:r>
            <a:rPr lang="en-US" sz="110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For information on determining the type of proposed professional services, please see the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Vendor/Subrecepient Checklist, </a:t>
          </a:r>
          <a:r>
            <a:rPr lang="en-US" sz="1100" b="0" u="none" baseline="0">
              <a:solidFill>
                <a:sysClr val="windowText" lastClr="000000"/>
              </a:solidFill>
              <a:latin typeface="Arial" panose="020B0604020202020204" pitchFamily="34" charset="0"/>
              <a:cs typeface="Arial" panose="020B0604020202020204" pitchFamily="34" charset="0"/>
            </a:rPr>
            <a:t>available from OSP.</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I.  Stipends</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J.  Tuition</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K.  Equipment (&gt;$5,000)</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L.  Other Charges</a:t>
          </a:r>
          <a:r>
            <a:rPr lang="en-US" sz="110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100" b="0" u="none" baseline="0">
            <a:solidFill>
              <a:sysClr val="windowText" lastClr="000000"/>
            </a:solidFill>
            <a:latin typeface="Arial" panose="020B0604020202020204" pitchFamily="34" charset="0"/>
            <a:cs typeface="Arial" panose="020B0604020202020204" pitchFamily="34" charset="0"/>
          </a:endParaRPr>
        </a:p>
        <a:p>
          <a:r>
            <a:rPr lang="en-US" sz="1100" b="1" u="none" baseline="0">
              <a:solidFill>
                <a:sysClr val="windowText" lastClr="000000"/>
              </a:solidFill>
              <a:latin typeface="Arial" panose="020B0604020202020204" pitchFamily="34" charset="0"/>
              <a:cs typeface="Arial" panose="020B0604020202020204" pitchFamily="34" charset="0"/>
            </a:rPr>
            <a:t>M.  Total Direct Costs</a:t>
          </a:r>
          <a:r>
            <a:rPr lang="en-US" sz="110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10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100" b="0" u="none" baseline="0">
            <a:solidFill>
              <a:srgbClr val="FF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10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10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10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100" b="0" baseline="0">
              <a:solidFill>
                <a:srgbClr val="FF0000"/>
              </a:solidFill>
              <a:latin typeface="Arial" panose="020B0604020202020204" pitchFamily="34" charset="0"/>
              <a:cs typeface="Arial" panose="020B0604020202020204" pitchFamily="34" charset="0"/>
            </a:rPr>
            <a:t>	 automatically calculated and will not allow data entry.</a:t>
          </a:r>
        </a:p>
        <a:p>
          <a:r>
            <a:rPr lang="en-US" sz="1100" b="0" baseline="0">
              <a:solidFill>
                <a:sysClr val="windowText" lastClr="000000"/>
              </a:solidFill>
              <a:latin typeface="Arial" panose="020B0604020202020204" pitchFamily="34" charset="0"/>
              <a:cs typeface="Arial" panose="020B0604020202020204" pitchFamily="34" charset="0"/>
            </a:rPr>
            <a:t/>
          </a:r>
          <a:br>
            <a:rPr lang="en-US" sz="1100" b="0" baseline="0">
              <a:solidFill>
                <a:sysClr val="windowText" lastClr="000000"/>
              </a:solidFill>
              <a:latin typeface="Arial" panose="020B0604020202020204" pitchFamily="34" charset="0"/>
              <a:cs typeface="Arial" panose="020B0604020202020204" pitchFamily="34" charset="0"/>
            </a:rPr>
          </a:br>
          <a:r>
            <a:rPr lang="en-US" sz="1100" b="1" baseline="0">
              <a:solidFill>
                <a:sysClr val="windowText" lastClr="000000"/>
              </a:solidFill>
              <a:latin typeface="Arial" panose="020B0604020202020204" pitchFamily="34" charset="0"/>
              <a:cs typeface="Arial" panose="020B0604020202020204" pitchFamily="34" charset="0"/>
            </a:rPr>
            <a:t>O.  Total Project Costs</a:t>
          </a:r>
          <a:r>
            <a:rPr lang="en-US" sz="110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10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100" b="1" baseline="0">
            <a:solidFill>
              <a:sysClr val="windowText" lastClr="000000"/>
            </a:solidFill>
            <a:latin typeface="Arial" panose="020B0604020202020204" pitchFamily="34" charset="0"/>
            <a:cs typeface="Arial" panose="020B0604020202020204" pitchFamily="34" charset="0"/>
          </a:endParaRPr>
        </a:p>
        <a:p>
          <a:r>
            <a:rPr lang="en-US" sz="1100" b="1" baseline="0">
              <a:solidFill>
                <a:sysClr val="windowText" lastClr="000000"/>
              </a:solidFill>
              <a:latin typeface="Arial" panose="020B0604020202020204" pitchFamily="34" charset="0"/>
              <a:cs typeface="Arial" panose="020B0604020202020204" pitchFamily="34" charset="0"/>
            </a:rPr>
            <a:t>Subcontract Details</a:t>
          </a:r>
          <a:r>
            <a:rPr lang="en-US" sz="1100" b="0" baseline="0">
              <a:solidFill>
                <a:sysClr val="windowText" lastClr="000000"/>
              </a:solidFill>
              <a:latin typeface="Arial" panose="020B0604020202020204" pitchFamily="34" charset="0"/>
              <a:cs typeface="Arial" panose="020B0604020202020204" pitchFamily="34" charset="0"/>
            </a:rPr>
            <a:t>--</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Vendor names automatically populate from Year 1.  Enter the Amount for each subcontract to be utilized in Year 5.  Subcontracts not utilized in Year 5 should  have a zero dollar amount entered..  </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The MTDC of each contract will automatically calculate</a:t>
          </a:r>
          <a:r>
            <a:rPr lang="en-US" sz="1100" b="0" baseline="0">
              <a:solidFill>
                <a:srgbClr val="FF0000"/>
              </a:solidFill>
              <a:latin typeface="Arial" panose="020B0604020202020204" pitchFamily="34" charset="0"/>
              <a:cs typeface="Arial" panose="020B0604020202020204" pitchFamily="34" charset="0"/>
            </a:rPr>
            <a:t>.</a:t>
          </a:r>
          <a:endParaRPr lang="en-US" sz="1100" b="1" baseline="0">
            <a:solidFill>
              <a:srgbClr val="FF0000"/>
            </a:solidFill>
            <a:latin typeface="Arial" panose="020B0604020202020204" pitchFamily="34" charset="0"/>
            <a:cs typeface="Arial" panose="020B0604020202020204" pitchFamily="34" charset="0"/>
          </a:endParaRPr>
        </a:p>
      </xdr:txBody>
    </xdr:sp>
    <xdr:clientData/>
  </xdr:twoCellAnchor>
  <xdr:twoCellAnchor editAs="oneCell">
    <xdr:from>
      <xdr:col>7</xdr:col>
      <xdr:colOff>528003</xdr:colOff>
      <xdr:row>0</xdr:row>
      <xdr:rowOff>55880</xdr:rowOff>
    </xdr:from>
    <xdr:to>
      <xdr:col>9</xdr:col>
      <xdr:colOff>492443</xdr:colOff>
      <xdr:row>2</xdr:row>
      <xdr:rowOff>91440</xdr:rowOff>
    </xdr:to>
    <xdr:pic>
      <xdr:nvPicPr>
        <xdr:cNvPr id="4" name="Picture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05103" y="55880"/>
          <a:ext cx="1107440" cy="3556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190500</xdr:colOff>
      <xdr:row>1</xdr:row>
      <xdr:rowOff>15240</xdr:rowOff>
    </xdr:from>
    <xdr:to>
      <xdr:col>17</xdr:col>
      <xdr:colOff>457200</xdr:colOff>
      <xdr:row>2</xdr:row>
      <xdr:rowOff>121920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9300" y="175260"/>
          <a:ext cx="266700" cy="266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3</xdr:row>
      <xdr:rowOff>9524</xdr:rowOff>
    </xdr:from>
    <xdr:to>
      <xdr:col>19</xdr:col>
      <xdr:colOff>571500</xdr:colOff>
      <xdr:row>86</xdr:row>
      <xdr:rowOff>175260</xdr:rowOff>
    </xdr:to>
    <xdr:sp macro="" textlink="">
      <xdr:nvSpPr>
        <xdr:cNvPr id="2" name="TextBox 1"/>
        <xdr:cNvSpPr txBox="1"/>
      </xdr:nvSpPr>
      <xdr:spPr>
        <a:xfrm>
          <a:off x="8389620" y="504824"/>
          <a:ext cx="4046220" cy="15520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pPr marL="0" marR="0" indent="0" defTabSz="914400" eaLnBrk="1" fontAlgn="auto" latinLnBrk="0" hangingPunct="1">
            <a:lnSpc>
              <a:spcPct val="100000"/>
            </a:lnSpc>
            <a:spcBef>
              <a:spcPts val="0"/>
            </a:spcBef>
            <a:spcAft>
              <a:spcPts val="0"/>
            </a:spcAft>
            <a:buClrTx/>
            <a:buSzTx/>
            <a:buFontTx/>
            <a:buNone/>
            <a:tabLst/>
            <a:defRPr/>
          </a:pPr>
          <a:endParaRPr lang="en-US" sz="1050" b="0"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Research, Instruction, or Other: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r>
            <a:rPr lang="en-US" sz="1050" b="0" baseline="0">
              <a:solidFill>
                <a:schemeClr val="dk1"/>
              </a:solidFill>
              <a:effectLst/>
              <a:latin typeface="Arial" panose="020B0604020202020204" pitchFamily="34" charset="0"/>
              <a:ea typeface="+mn-ea"/>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On-Campus or Off-Campus: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chemeClr val="dk1"/>
              </a:solidFill>
              <a:effectLst/>
              <a:latin typeface="Arial" panose="020B0604020202020204" pitchFamily="34" charset="0"/>
              <a:ea typeface="+mn-ea"/>
              <a:cs typeface="Arial" panose="020B0604020202020204" pitchFamily="34" charset="0"/>
            </a:rPr>
            <a:t>Yes or No: </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 of Years:--</a:t>
          </a:r>
          <a:r>
            <a:rPr lang="en-US" sz="1050" b="0" u="none" baseline="0">
              <a:solidFill>
                <a:srgbClr val="FF0000"/>
              </a:solidFill>
              <a:latin typeface="Arial" panose="020B0604020202020204" pitchFamily="34" charset="0"/>
              <a:cs typeface="Arial" panose="020B0604020202020204" pitchFamily="34" charset="0"/>
            </a:rPr>
            <a:t>Cell will automatically 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100" b="0" baseline="0">
              <a:solidFill>
                <a:schemeClr val="dk1"/>
              </a:solidFill>
              <a:effectLst/>
              <a:latin typeface="Arial" panose="020B0604020202020204" pitchFamily="34" charset="0"/>
              <a:ea typeface="+mn-ea"/>
              <a:cs typeface="Arial" panose="020B0604020202020204" pitchFamily="34" charset="0"/>
            </a:rPr>
            <a:t>Yes or No: </a:t>
          </a:r>
          <a:r>
            <a:rPr lang="en-US" sz="110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a:solidFill>
              <a:srgbClr val="FF0000"/>
            </a:solidFill>
            <a:effectLst/>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effectLst/>
              <a:latin typeface="Arial" panose="020B0604020202020204" pitchFamily="34" charset="0"/>
              <a:ea typeface="+mn-ea"/>
              <a:cs typeface="Arial" panose="020B0604020202020204" pitchFamily="34" charset="0"/>
            </a:rPr>
            <a:t>Selection autofills based on drop-down selection made in year 1.</a:t>
          </a:r>
          <a:endParaRPr lang="en-US" sz="1050" b="0" u="none" baseline="0">
            <a:solidFill>
              <a:srgbClr val="FF0000"/>
            </a:solidFill>
            <a:latin typeface="Arial" panose="020B0604020202020204" pitchFamily="34" charset="0"/>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endPar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endPar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pPr marL="0" marR="0" indent="0" defTabSz="914400" eaLnBrk="1" fontAlgn="auto" latinLnBrk="0" hangingPunct="1">
            <a:lnSpc>
              <a:spcPct val="100000"/>
            </a:lnSpc>
            <a:spcBef>
              <a:spcPts val="0"/>
            </a:spcBef>
            <a:spcAft>
              <a:spcPts val="0"/>
            </a:spcAft>
            <a:buClrTx/>
            <a:buSzTx/>
            <a:buFontTx/>
            <a:buNone/>
            <a:tabLst/>
            <a:defRPr/>
          </a:pPr>
          <a:endParaRPr lang="en-US" sz="1050" b="0" u="none" baseline="0">
            <a:solidFill>
              <a:sysClr val="windowText" lastClr="00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pPr marL="0" marR="0" indent="0" defTabSz="914400" eaLnBrk="1" fontAlgn="auto" latinLnBrk="0" hangingPunct="1">
            <a:lnSpc>
              <a:spcPct val="100000"/>
            </a:lnSpc>
            <a:spcBef>
              <a:spcPts val="0"/>
            </a:spcBef>
            <a:spcAft>
              <a:spcPts val="0"/>
            </a:spcAft>
            <a:buClrTx/>
            <a:buSzTx/>
            <a:buFontTx/>
            <a:buNone/>
            <a:tabLst/>
            <a:defRPr/>
          </a:pPr>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automatically calculate and will not allow any data entry.</a:t>
          </a:r>
        </a:p>
        <a:p>
          <a:pPr marL="0" marR="0" indent="0" defTabSz="914400" eaLnBrk="1" fontAlgn="auto" latinLnBrk="0" hangingPunct="1">
            <a:lnSpc>
              <a:spcPct val="100000"/>
            </a:lnSpc>
            <a:spcBef>
              <a:spcPts val="0"/>
            </a:spcBef>
            <a:spcAft>
              <a:spcPts val="0"/>
            </a:spcAft>
            <a:buClrTx/>
            <a:buSzTx/>
            <a:buFontTx/>
            <a:buNone/>
            <a:tabLst/>
            <a:defRPr/>
          </a:pPr>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total amount of F&amp;A to be charged to proposal.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r>
            <a:rPr lang="en-US" sz="1050" b="0" baseline="0">
              <a:solidFill>
                <a:srgbClr val="FF0000"/>
              </a:solidFill>
              <a:latin typeface="Arial" panose="020B0604020202020204" pitchFamily="34" charset="0"/>
              <a:cs typeface="Arial" panose="020B0604020202020204" pitchFamily="34" charset="0"/>
            </a:rPr>
            <a:t> </a:t>
          </a:r>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xdr:txBody>
    </xdr:sp>
    <xdr:clientData/>
  </xdr:twoCellAnchor>
  <xdr:twoCellAnchor editAs="oneCell">
    <xdr:from>
      <xdr:col>7</xdr:col>
      <xdr:colOff>561975</xdr:colOff>
      <xdr:row>0</xdr:row>
      <xdr:rowOff>62865</xdr:rowOff>
    </xdr:from>
    <xdr:to>
      <xdr:col>9</xdr:col>
      <xdr:colOff>522605</xdr:colOff>
      <xdr:row>2</xdr:row>
      <xdr:rowOff>82445</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572375" y="62865"/>
          <a:ext cx="1111250" cy="33962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220980</xdr:colOff>
      <xdr:row>1</xdr:row>
      <xdr:rowOff>7620</xdr:rowOff>
    </xdr:from>
    <xdr:to>
      <xdr:col>17</xdr:col>
      <xdr:colOff>502920</xdr:colOff>
      <xdr:row>2</xdr:row>
      <xdr:rowOff>129540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4960" y="167640"/>
          <a:ext cx="281940" cy="2819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485775</xdr:colOff>
      <xdr:row>19</xdr:row>
      <xdr:rowOff>142875</xdr:rowOff>
    </xdr:from>
    <xdr:ext cx="266700" cy="266700"/>
    <xdr:pic>
      <xdr:nvPicPr>
        <xdr:cNvPr id="2" name="Picture 1" descr="BD21298_"/>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10725"/>
          <a:ext cx="266700" cy="266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0</xdr:col>
      <xdr:colOff>66675</xdr:colOff>
      <xdr:row>9</xdr:row>
      <xdr:rowOff>238125</xdr:rowOff>
    </xdr:from>
    <xdr:ext cx="219076" cy="219076"/>
    <xdr:pic>
      <xdr:nvPicPr>
        <xdr:cNvPr id="3" name="Picture 2" descr="BD21298_"/>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24325"/>
          <a:ext cx="219076" cy="2190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85725</xdr:colOff>
      <xdr:row>9</xdr:row>
      <xdr:rowOff>228600</xdr:rowOff>
    </xdr:from>
    <xdr:ext cx="219074" cy="219074"/>
    <xdr:pic>
      <xdr:nvPicPr>
        <xdr:cNvPr id="4" name="Picture 3" descr="BD21298_"/>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4114800"/>
          <a:ext cx="219074" cy="2190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jeffers/AppData/Local/Microsoft/Windows/INetCache/Content.Outlook/O8X73CKI/ECAS_Budget%20Tempate_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V72"/>
  <sheetViews>
    <sheetView showZeros="0" tabSelected="1" zoomScale="125" zoomScaleNormal="125" zoomScalePageLayoutView="125" workbookViewId="0">
      <selection activeCell="D39" sqref="D39"/>
    </sheetView>
  </sheetViews>
  <sheetFormatPr defaultColWidth="9.140625" defaultRowHeight="14.25"/>
  <cols>
    <col min="1" max="1" width="28.7109375" style="6" customWidth="1"/>
    <col min="2" max="2" width="17.140625" style="6" customWidth="1"/>
    <col min="3" max="3" width="14.7109375" style="6" customWidth="1"/>
    <col min="4" max="4" width="13.28515625" style="6" customWidth="1"/>
    <col min="5" max="5" width="15.5703125" style="6" customWidth="1"/>
    <col min="6" max="6" width="14.140625" style="6" customWidth="1"/>
    <col min="7" max="7" width="13" style="6" customWidth="1"/>
    <col min="8" max="8" width="6.42578125" style="6" customWidth="1"/>
    <col min="9" max="9" width="10.85546875" style="6" bestFit="1" customWidth="1"/>
    <col min="10" max="10" width="10.28515625" style="6" customWidth="1"/>
    <col min="11" max="11" width="9.140625" style="6"/>
    <col min="12" max="12" width="5.28515625" style="6" customWidth="1"/>
    <col min="13" max="13" width="4.5703125" style="2" customWidth="1"/>
    <col min="14" max="16384" width="9.140625" style="2"/>
  </cols>
  <sheetData>
    <row r="1" spans="1:20" ht="13.5" customHeight="1">
      <c r="A1" s="407" t="s">
        <v>149</v>
      </c>
      <c r="B1" s="408"/>
      <c r="C1" s="408"/>
      <c r="D1" s="408"/>
      <c r="E1" s="408"/>
      <c r="F1" s="408"/>
      <c r="G1" s="408"/>
      <c r="H1" s="408"/>
      <c r="I1" s="408"/>
      <c r="J1" s="408"/>
      <c r="K1" s="408"/>
      <c r="L1" s="409"/>
      <c r="N1" s="394" t="s">
        <v>55</v>
      </c>
      <c r="O1" s="395"/>
      <c r="P1" s="395"/>
      <c r="Q1" s="395"/>
      <c r="R1" s="395"/>
      <c r="S1" s="395"/>
      <c r="T1" s="396"/>
    </row>
    <row r="2" spans="1:20" ht="13.5" customHeight="1">
      <c r="A2" s="410"/>
      <c r="B2" s="411"/>
      <c r="C2" s="411"/>
      <c r="D2" s="411"/>
      <c r="E2" s="411"/>
      <c r="F2" s="411"/>
      <c r="G2" s="411"/>
      <c r="H2" s="411"/>
      <c r="I2" s="411"/>
      <c r="J2" s="411"/>
      <c r="K2" s="411"/>
      <c r="L2" s="412"/>
      <c r="M2" s="3"/>
      <c r="N2" s="397"/>
      <c r="O2" s="398"/>
      <c r="P2" s="398"/>
      <c r="Q2" s="398"/>
      <c r="R2" s="398"/>
      <c r="S2" s="398"/>
      <c r="T2" s="399"/>
    </row>
    <row r="3" spans="1:20" ht="13.5" customHeight="1" thickBot="1">
      <c r="A3" s="413"/>
      <c r="B3" s="414"/>
      <c r="C3" s="414"/>
      <c r="D3" s="414"/>
      <c r="E3" s="414"/>
      <c r="F3" s="414"/>
      <c r="G3" s="414"/>
      <c r="H3" s="414"/>
      <c r="I3" s="414"/>
      <c r="J3" s="414"/>
      <c r="K3" s="414"/>
      <c r="L3" s="415"/>
      <c r="M3" s="3"/>
      <c r="N3" s="400"/>
      <c r="O3" s="401"/>
      <c r="P3" s="401"/>
      <c r="Q3" s="401"/>
      <c r="R3" s="401"/>
      <c r="S3" s="401"/>
      <c r="T3" s="402"/>
    </row>
    <row r="4" spans="1:20">
      <c r="A4" s="274"/>
      <c r="B4" s="7"/>
      <c r="C4" s="7"/>
      <c r="D4" s="7"/>
      <c r="E4" s="7"/>
      <c r="F4" s="7"/>
      <c r="G4" s="7"/>
      <c r="H4" s="7"/>
      <c r="I4" s="7"/>
      <c r="J4" s="7"/>
      <c r="K4" s="7"/>
      <c r="L4" s="111"/>
    </row>
    <row r="5" spans="1:20" ht="15">
      <c r="A5" s="236" t="s">
        <v>1</v>
      </c>
      <c r="B5" s="405"/>
      <c r="C5" s="405"/>
      <c r="D5" s="405"/>
      <c r="E5" s="405"/>
      <c r="F5" s="405"/>
      <c r="G5" s="405"/>
      <c r="H5" s="405"/>
      <c r="I5" s="405"/>
      <c r="J5" s="405"/>
      <c r="K5" s="405"/>
      <c r="L5" s="406"/>
      <c r="M5" s="4"/>
    </row>
    <row r="6" spans="1:20">
      <c r="A6" s="274"/>
      <c r="B6" s="7"/>
      <c r="C6" s="7"/>
      <c r="D6" s="7"/>
      <c r="E6" s="7"/>
      <c r="F6" s="7"/>
      <c r="G6" s="7"/>
      <c r="H6" s="7"/>
      <c r="I6" s="7"/>
      <c r="J6" s="7"/>
      <c r="K6" s="7"/>
      <c r="L6" s="111"/>
    </row>
    <row r="7" spans="1:20" ht="15">
      <c r="A7" s="110" t="s">
        <v>78</v>
      </c>
      <c r="B7" s="7"/>
      <c r="C7" s="404"/>
      <c r="D7" s="404"/>
      <c r="E7" s="404"/>
      <c r="F7" s="404"/>
      <c r="G7" s="404"/>
      <c r="H7" s="404" t="s">
        <v>80</v>
      </c>
      <c r="I7" s="404"/>
      <c r="J7" s="404"/>
      <c r="K7" s="403">
        <f>IF(H7="Dean's Office","110430400", IF(H7="Biology", "110450400", IF(H7="Chemistry","110470400",IF(H7="English","110490400",IF(H7="World Languages (WLLI)","110520400", IF(H7="Geology &amp; Geography","110530400",IF(H7="History", "110540400",IF(H7="Mathematics", "110570400",IF(H7="Philosophy", "110580400",IF(H7="Physics &amp; Astronomy","110590400",IF(H7="Public Affairs", "110600400",IF(H7="Political Science", "110610400", IF(H7="Psychology", "110620400",IF(H7="Public Administration", "110630400",IF(H7="Sociology &amp; Anthropology", "110650400",IF(H7="Communication Studies", "110670400",IF(H7="Statistics","110680400",IF(H7="Women's Studies", "110690400",IF(H7="Native American Studies", "110710400",IF(H7="Cultural Resource Management", "110720400",IF(H7="Multidisciplinary Studies", "110730400",IF(H7="Leadership Studies", "110740400",IF(H7="Social Work", "110770400",IF(H7="WVU Press", "115100400",IF(H7="Forensics", "255010400",)))))))))))))))))))))))))</f>
        <v>0</v>
      </c>
      <c r="L7" s="403"/>
      <c r="M7" s="5"/>
    </row>
    <row r="8" spans="1:20" ht="15">
      <c r="A8" s="110"/>
      <c r="B8" s="7"/>
      <c r="C8" s="404"/>
      <c r="D8" s="404"/>
      <c r="E8" s="404"/>
      <c r="F8" s="404"/>
      <c r="G8" s="404"/>
      <c r="H8" s="404"/>
      <c r="I8" s="404"/>
      <c r="J8" s="404"/>
      <c r="K8" s="403">
        <f>IF(H8="Dean's Office","110430400", IF(H8="Biology", "110450400", IF(H8="Chemistry","110470400",IF(H8="English","110490400",IF(H8="World Languages (WLLI)","110520400", IF(H8="Geology &amp; Geography","110530400",IF(H8="History", "110540400",IF(H8="Mathematics", "110570400",IF(H8="Philosophy", "110580400",IF(H8="Physics &amp; Astronomy","110590400",IF(H8="Public Affairs", "110600400",IF(H8="Political Science", "110610400", IF(H8="Psychology", "110620400",IF(H8="Public Administration", "110630400",IF(H8="Sociology &amp; Anthropology", "110650400",IF(H8="Communication Studies", "110670400",IF(H8="Statistics","110680400",IF(H8="Women's Studies", "110690400",IF(H8="Native American Studies", "110710400",IF(H8="Cultural Resource Management", "110720400",IF(H8="Multidisciplinary Studies", "110730400",IF(H8="Leadership Studies", "110740400",IF(H8="Social Work", "110770400",IF(H8="WVU Press", "115100400",IF(H8="Forensics", "255010400",)))))))))))))))))))))))))</f>
        <v>0</v>
      </c>
      <c r="L8" s="403"/>
      <c r="M8" s="5"/>
    </row>
    <row r="9" spans="1:20" ht="15">
      <c r="A9" s="110"/>
      <c r="B9" s="7"/>
      <c r="C9" s="404"/>
      <c r="D9" s="404"/>
      <c r="E9" s="404"/>
      <c r="F9" s="404"/>
      <c r="G9" s="404"/>
      <c r="H9" s="404"/>
      <c r="I9" s="404"/>
      <c r="J9" s="404"/>
      <c r="K9" s="403">
        <f>IF(H9="Dean's Office","110430400", IF(H9="Biology", "110450400", IF(H9="Chemistry","110470400",IF(H9="English","110490400",IF(H9="World Languages (WLLI)","110520400", IF(H9="Geology &amp; Geography","110530400",IF(H9="History", "110540400",IF(H9="Mathematics", "110570400",IF(H9="Philosophy", "110580400",IF(H9="Physics &amp; Astronomy","110590400",IF(H9="Public Affairs", "110600400",IF(H9="Political Science", "110610400", IF(H9="Psychology", "110620400",IF(H9="Public Administration", "110630400",IF(H9="Sociology &amp; Anthropology", "110650400",IF(H9="Communication Studies", "110670400",IF(H9="Statistics","110680400",IF(H9="Women's Studies", "110690400",IF(H9="Native American Studies", "110710400",IF(H9="Cultural Resource Management", "110720400",IF(H9="Multidisciplinary Studies", "110730400",IF(H9="Leadership Studies", "110740400",IF(H9="Social Work", "110770400",IF(H9="WVU Press", "115100400",IF(H9="Forensics", "255010400",)))))))))))))))))))))))))</f>
        <v>0</v>
      </c>
      <c r="L9" s="403"/>
      <c r="M9" s="5"/>
    </row>
    <row r="10" spans="1:20" ht="15">
      <c r="A10" s="110"/>
      <c r="B10" s="7"/>
      <c r="C10" s="7"/>
      <c r="D10" s="7"/>
      <c r="E10" s="7"/>
      <c r="F10" s="7"/>
      <c r="G10" s="7"/>
      <c r="H10" s="7"/>
      <c r="I10" s="7"/>
      <c r="J10" s="7"/>
      <c r="K10" s="7"/>
      <c r="L10" s="111"/>
      <c r="M10" s="5"/>
    </row>
    <row r="11" spans="1:20">
      <c r="A11" s="274"/>
      <c r="B11" s="7"/>
      <c r="C11" s="7"/>
      <c r="D11" s="7"/>
      <c r="E11" s="7"/>
      <c r="F11" s="7"/>
      <c r="G11" s="7"/>
      <c r="H11" s="7"/>
      <c r="I11" s="7"/>
      <c r="J11" s="7"/>
      <c r="K11" s="7"/>
      <c r="L11" s="111"/>
    </row>
    <row r="12" spans="1:20">
      <c r="A12" s="280" t="s">
        <v>44</v>
      </c>
      <c r="B12" s="277" t="s">
        <v>79</v>
      </c>
      <c r="C12" s="390" t="s">
        <v>46</v>
      </c>
      <c r="D12" s="390"/>
      <c r="E12" s="390"/>
      <c r="F12" s="390"/>
      <c r="G12" s="277" t="s">
        <v>79</v>
      </c>
      <c r="H12" s="272"/>
      <c r="I12" s="272" t="s">
        <v>49</v>
      </c>
      <c r="J12" s="388" t="s">
        <v>79</v>
      </c>
      <c r="K12" s="388"/>
      <c r="L12" s="111"/>
    </row>
    <row r="13" spans="1:20">
      <c r="A13" s="280" t="s">
        <v>45</v>
      </c>
      <c r="B13" s="277" t="s">
        <v>79</v>
      </c>
      <c r="C13" s="369" t="s">
        <v>40</v>
      </c>
      <c r="D13" s="369"/>
      <c r="E13" s="369"/>
      <c r="F13" s="369"/>
      <c r="G13" s="49"/>
      <c r="H13" s="272"/>
      <c r="I13" s="272" t="s">
        <v>41</v>
      </c>
      <c r="J13" s="389"/>
      <c r="K13" s="389"/>
      <c r="L13" s="111"/>
    </row>
    <row r="14" spans="1:20">
      <c r="A14" s="274"/>
      <c r="B14" s="7"/>
      <c r="C14" s="372"/>
      <c r="D14" s="372"/>
      <c r="E14" s="372"/>
      <c r="F14" s="372"/>
      <c r="G14" s="372"/>
      <c r="H14" s="272"/>
      <c r="I14" s="369"/>
      <c r="J14" s="369"/>
      <c r="K14" s="9"/>
      <c r="L14" s="111"/>
    </row>
    <row r="15" spans="1:20">
      <c r="A15" s="280" t="s">
        <v>94</v>
      </c>
      <c r="B15" s="82" t="s">
        <v>79</v>
      </c>
      <c r="C15" s="7"/>
      <c r="D15" s="7"/>
      <c r="E15" s="7"/>
      <c r="F15" s="7"/>
      <c r="G15" s="7"/>
      <c r="H15" s="7"/>
      <c r="I15" s="7"/>
      <c r="J15" s="7"/>
      <c r="K15" s="7"/>
      <c r="L15" s="111"/>
      <c r="M15" s="5"/>
    </row>
    <row r="16" spans="1:20">
      <c r="A16" s="280" t="s">
        <v>95</v>
      </c>
      <c r="B16" s="8"/>
      <c r="C16" s="272" t="s">
        <v>50</v>
      </c>
      <c r="D16" s="233">
        <f>IF(G56+I56+K56 &lt;&gt; 0,(I56+K56)/(G56+I56+K56),0)</f>
        <v>0</v>
      </c>
      <c r="E16" s="61"/>
      <c r="F16" s="61"/>
      <c r="G16" s="7"/>
      <c r="H16" s="7"/>
      <c r="I16" s="7"/>
      <c r="J16" s="7"/>
      <c r="K16" s="7"/>
      <c r="L16" s="111"/>
    </row>
    <row r="17" spans="1:12">
      <c r="A17" s="280" t="s">
        <v>43</v>
      </c>
      <c r="B17" s="10"/>
      <c r="C17" s="272" t="s">
        <v>51</v>
      </c>
      <c r="D17" s="234">
        <f>I56+K56</f>
        <v>0</v>
      </c>
      <c r="E17" s="272"/>
      <c r="F17" s="272"/>
      <c r="G17" s="7"/>
      <c r="H17" s="7"/>
      <c r="I17" s="7"/>
      <c r="J17" s="7"/>
      <c r="K17" s="7"/>
      <c r="L17" s="111"/>
    </row>
    <row r="18" spans="1:12">
      <c r="A18" s="239"/>
      <c r="B18" s="240"/>
      <c r="C18" s="107"/>
      <c r="D18" s="107"/>
      <c r="E18" s="107"/>
      <c r="F18" s="107"/>
      <c r="G18" s="107"/>
      <c r="H18" s="107"/>
      <c r="I18" s="107"/>
      <c r="J18" s="107"/>
      <c r="K18" s="107"/>
      <c r="L18" s="112"/>
    </row>
    <row r="19" spans="1:12">
      <c r="A19" s="28"/>
      <c r="B19" s="29"/>
      <c r="C19" s="29"/>
      <c r="D19" s="29"/>
      <c r="E19" s="29"/>
      <c r="F19" s="29"/>
      <c r="G19" s="29"/>
      <c r="H19" s="29"/>
      <c r="I19" s="29"/>
      <c r="J19" s="29"/>
      <c r="K19" s="29"/>
      <c r="L19" s="73"/>
    </row>
    <row r="20" spans="1:12" ht="17.25" customHeight="1">
      <c r="A20" s="28"/>
      <c r="B20" s="29"/>
      <c r="C20" s="29"/>
      <c r="D20" s="29"/>
      <c r="E20" s="29"/>
      <c r="F20" s="29"/>
      <c r="G20" s="371" t="s">
        <v>2</v>
      </c>
      <c r="H20" s="371"/>
      <c r="I20" s="371" t="s">
        <v>4</v>
      </c>
      <c r="J20" s="371"/>
      <c r="K20" s="371" t="s">
        <v>0</v>
      </c>
      <c r="L20" s="371"/>
    </row>
    <row r="21" spans="1:12" ht="28.5" customHeight="1">
      <c r="A21" s="128" t="s">
        <v>6</v>
      </c>
      <c r="B21" s="393" t="s">
        <v>111</v>
      </c>
      <c r="C21" s="379" t="s">
        <v>7</v>
      </c>
      <c r="D21" s="375" t="s">
        <v>97</v>
      </c>
      <c r="E21" s="377" t="s">
        <v>96</v>
      </c>
      <c r="F21" s="377" t="s">
        <v>98</v>
      </c>
      <c r="G21" s="45"/>
      <c r="H21" s="11"/>
      <c r="I21" s="370"/>
      <c r="J21" s="370"/>
      <c r="K21" s="370"/>
      <c r="L21" s="381"/>
    </row>
    <row r="22" spans="1:12" ht="25.5" customHeight="1">
      <c r="A22" s="276" t="s">
        <v>33</v>
      </c>
      <c r="B22" s="393"/>
      <c r="C22" s="380"/>
      <c r="D22" s="376"/>
      <c r="E22" s="378"/>
      <c r="F22" s="378"/>
      <c r="G22" s="46"/>
      <c r="H22" s="12"/>
      <c r="I22" s="12"/>
      <c r="J22" s="12"/>
      <c r="K22" s="12"/>
      <c r="L22" s="13"/>
    </row>
    <row r="23" spans="1:12">
      <c r="A23" s="127"/>
      <c r="B23" s="283"/>
      <c r="C23" s="14"/>
      <c r="D23" s="347">
        <f>'Salary Adjustment'!B17</f>
        <v>0</v>
      </c>
      <c r="E23" s="105"/>
      <c r="F23" s="129"/>
      <c r="G23" s="373">
        <f t="shared" ref="G23:G30" si="0">IF(F23&gt;E23,"months requested cannot exceed term",IF(OR(D23="",E23=""),0,(D23/E23)*F23))</f>
        <v>0</v>
      </c>
      <c r="H23" s="374"/>
      <c r="I23" s="367"/>
      <c r="J23" s="362"/>
      <c r="K23" s="367"/>
      <c r="L23" s="362"/>
    </row>
    <row r="24" spans="1:12">
      <c r="A24" s="127"/>
      <c r="B24" s="283"/>
      <c r="C24" s="8"/>
      <c r="D24" s="348">
        <f>'Salary Adjustment'!B33</f>
        <v>0</v>
      </c>
      <c r="E24" s="106"/>
      <c r="F24" s="130"/>
      <c r="G24" s="373">
        <f t="shared" si="0"/>
        <v>0</v>
      </c>
      <c r="H24" s="374"/>
      <c r="I24" s="367"/>
      <c r="J24" s="362"/>
      <c r="K24" s="367"/>
      <c r="L24" s="362"/>
    </row>
    <row r="25" spans="1:12">
      <c r="A25" s="127"/>
      <c r="B25" s="283"/>
      <c r="C25" s="8"/>
      <c r="D25" s="348">
        <f>'Salary Adjustment'!B50</f>
        <v>0</v>
      </c>
      <c r="E25" s="106"/>
      <c r="F25" s="130"/>
      <c r="G25" s="373">
        <f t="shared" si="0"/>
        <v>0</v>
      </c>
      <c r="H25" s="374"/>
      <c r="I25" s="367"/>
      <c r="J25" s="362"/>
      <c r="K25" s="367"/>
      <c r="L25" s="362"/>
    </row>
    <row r="26" spans="1:12">
      <c r="A26" s="127"/>
      <c r="B26" s="283"/>
      <c r="C26" s="8"/>
      <c r="D26" s="104"/>
      <c r="E26" s="106"/>
      <c r="F26" s="130"/>
      <c r="G26" s="373">
        <f t="shared" si="0"/>
        <v>0</v>
      </c>
      <c r="H26" s="374"/>
      <c r="I26" s="367"/>
      <c r="J26" s="362"/>
      <c r="K26" s="367"/>
      <c r="L26" s="362"/>
    </row>
    <row r="27" spans="1:12">
      <c r="A27" s="127"/>
      <c r="B27" s="283"/>
      <c r="C27" s="8"/>
      <c r="D27" s="104"/>
      <c r="E27" s="106"/>
      <c r="F27" s="130"/>
      <c r="G27" s="373">
        <f t="shared" si="0"/>
        <v>0</v>
      </c>
      <c r="H27" s="374"/>
      <c r="I27" s="367"/>
      <c r="J27" s="362"/>
      <c r="K27" s="367"/>
      <c r="L27" s="362"/>
    </row>
    <row r="28" spans="1:12">
      <c r="A28" s="127"/>
      <c r="B28" s="283"/>
      <c r="C28" s="8"/>
      <c r="D28" s="104"/>
      <c r="E28" s="106"/>
      <c r="F28" s="130"/>
      <c r="G28" s="373">
        <f t="shared" si="0"/>
        <v>0</v>
      </c>
      <c r="H28" s="374"/>
      <c r="I28" s="367"/>
      <c r="J28" s="362"/>
      <c r="K28" s="367"/>
      <c r="L28" s="362"/>
    </row>
    <row r="29" spans="1:12">
      <c r="A29" s="127"/>
      <c r="B29" s="283"/>
      <c r="C29" s="8"/>
      <c r="D29" s="104"/>
      <c r="E29" s="106"/>
      <c r="F29" s="130"/>
      <c r="G29" s="373">
        <f t="shared" si="0"/>
        <v>0</v>
      </c>
      <c r="H29" s="374"/>
      <c r="I29" s="367"/>
      <c r="J29" s="362"/>
      <c r="K29" s="367"/>
      <c r="L29" s="362"/>
    </row>
    <row r="30" spans="1:12">
      <c r="A30" s="127"/>
      <c r="B30" s="283"/>
      <c r="C30" s="8"/>
      <c r="D30" s="104"/>
      <c r="E30" s="106"/>
      <c r="F30" s="130"/>
      <c r="G30" s="373">
        <f t="shared" si="0"/>
        <v>0</v>
      </c>
      <c r="H30" s="374"/>
      <c r="I30" s="367"/>
      <c r="J30" s="362"/>
      <c r="K30" s="367"/>
      <c r="L30" s="362"/>
    </row>
    <row r="31" spans="1:12">
      <c r="A31" s="391"/>
      <c r="B31" s="392"/>
      <c r="C31" s="270" t="s">
        <v>12</v>
      </c>
      <c r="D31" s="98"/>
      <c r="E31" s="98"/>
      <c r="F31" s="98"/>
      <c r="G31" s="15"/>
      <c r="H31" s="16"/>
      <c r="I31" s="16"/>
      <c r="J31" s="16"/>
      <c r="K31" s="16"/>
      <c r="L31" s="17"/>
    </row>
    <row r="32" spans="1:12" ht="27" customHeight="1">
      <c r="A32" s="383" t="s">
        <v>9</v>
      </c>
      <c r="B32" s="384"/>
      <c r="C32" s="82"/>
      <c r="D32" s="113"/>
      <c r="E32" s="114"/>
      <c r="F32" s="133"/>
      <c r="G32" s="373">
        <f>IF(F32&gt;E32,"months requested cannot exceed term",IF(OR(D32="",E32=""),0,(D32/E32)*F32)*C32)</f>
        <v>0</v>
      </c>
      <c r="H32" s="374"/>
      <c r="I32" s="367"/>
      <c r="J32" s="362"/>
      <c r="K32" s="367"/>
      <c r="L32" s="362"/>
    </row>
    <row r="33" spans="1:22" ht="27" customHeight="1">
      <c r="A33" s="383" t="s">
        <v>10</v>
      </c>
      <c r="B33" s="384"/>
      <c r="C33" s="82"/>
      <c r="D33" s="113"/>
      <c r="E33" s="114"/>
      <c r="F33" s="133"/>
      <c r="G33" s="373">
        <f>IF(F33&gt;E33,"months requested cannot exceed term",IF(OR(D33="",E33=""),0,(D33/E33)*F33)*C33)</f>
        <v>0</v>
      </c>
      <c r="H33" s="374"/>
      <c r="I33" s="367"/>
      <c r="J33" s="362"/>
      <c r="K33" s="367"/>
      <c r="L33" s="362"/>
    </row>
    <row r="34" spans="1:22" ht="27" customHeight="1">
      <c r="A34" s="383" t="s">
        <v>77</v>
      </c>
      <c r="B34" s="384"/>
      <c r="C34" s="82"/>
      <c r="D34" s="113"/>
      <c r="E34" s="114"/>
      <c r="F34" s="133"/>
      <c r="G34" s="373">
        <f>IF(F34&gt;E34,"months requested cannot exceed term",IF(OR(D34="",E34=""),0,(D34/E34)*F34)*C34)</f>
        <v>0</v>
      </c>
      <c r="H34" s="374"/>
      <c r="I34" s="367"/>
      <c r="J34" s="362"/>
      <c r="K34" s="367"/>
      <c r="L34" s="362"/>
    </row>
    <row r="35" spans="1:22" ht="15">
      <c r="A35" s="355" t="s">
        <v>13</v>
      </c>
      <c r="B35" s="382"/>
      <c r="C35" s="18"/>
      <c r="D35" s="100"/>
      <c r="E35" s="100"/>
      <c r="F35" s="100"/>
      <c r="G35" s="368">
        <f>SUM(G23:H34)</f>
        <v>0</v>
      </c>
      <c r="H35" s="358"/>
      <c r="I35" s="368">
        <f>SUM(I23:J34)</f>
        <v>0</v>
      </c>
      <c r="J35" s="358"/>
      <c r="K35" s="368">
        <f>SUM(K23:L34)</f>
        <v>0</v>
      </c>
      <c r="L35" s="358"/>
    </row>
    <row r="36" spans="1:22" ht="15">
      <c r="A36" s="355" t="s">
        <v>14</v>
      </c>
      <c r="B36" s="382"/>
      <c r="C36" s="282" t="s">
        <v>15</v>
      </c>
      <c r="D36" s="279"/>
      <c r="E36" s="279"/>
      <c r="F36" s="279"/>
      <c r="G36" s="15"/>
      <c r="H36" s="16"/>
      <c r="I36" s="16"/>
      <c r="J36" s="16"/>
      <c r="K36" s="16"/>
      <c r="L36" s="17"/>
    </row>
    <row r="37" spans="1:22">
      <c r="A37" s="363" t="s">
        <v>8</v>
      </c>
      <c r="B37" s="364"/>
      <c r="C37" s="178">
        <v>0.23499999999999999</v>
      </c>
      <c r="D37" s="166"/>
      <c r="E37" s="167"/>
      <c r="F37" s="168"/>
      <c r="G37" s="357">
        <f>SUM(G23:H32)*C37</f>
        <v>0</v>
      </c>
      <c r="H37" s="358"/>
      <c r="I37" s="368">
        <f>SUM(I23:J32)*C37</f>
        <v>0</v>
      </c>
      <c r="J37" s="358"/>
      <c r="K37" s="368">
        <f>SUM(K23:L32)*C37</f>
        <v>0</v>
      </c>
      <c r="L37" s="358"/>
    </row>
    <row r="38" spans="1:22">
      <c r="A38" s="363" t="s">
        <v>10</v>
      </c>
      <c r="B38" s="364"/>
      <c r="C38" s="178">
        <v>0.06</v>
      </c>
      <c r="D38" s="169"/>
      <c r="E38" s="170"/>
      <c r="F38" s="171"/>
      <c r="G38" s="357">
        <f>G33*C38</f>
        <v>0</v>
      </c>
      <c r="H38" s="358"/>
      <c r="I38" s="368">
        <f>I33*C38</f>
        <v>0</v>
      </c>
      <c r="J38" s="358"/>
      <c r="K38" s="368">
        <f>K33*C38</f>
        <v>0</v>
      </c>
      <c r="L38" s="358"/>
    </row>
    <row r="39" spans="1:22">
      <c r="A39" s="363" t="s">
        <v>11</v>
      </c>
      <c r="B39" s="364"/>
      <c r="C39" s="178">
        <v>0.02</v>
      </c>
      <c r="D39" s="172"/>
      <c r="E39" s="173"/>
      <c r="F39" s="174"/>
      <c r="G39" s="357">
        <f>G34*C39</f>
        <v>0</v>
      </c>
      <c r="H39" s="358"/>
      <c r="I39" s="368">
        <f>I34*C39</f>
        <v>0</v>
      </c>
      <c r="J39" s="358"/>
      <c r="K39" s="368">
        <f>K34*C39</f>
        <v>0</v>
      </c>
      <c r="L39" s="358"/>
    </row>
    <row r="40" spans="1:22" ht="15">
      <c r="A40" s="351" t="s">
        <v>16</v>
      </c>
      <c r="B40" s="352"/>
      <c r="C40" s="385"/>
      <c r="D40" s="274"/>
      <c r="E40" s="7"/>
      <c r="F40" s="111"/>
      <c r="G40" s="357">
        <f>SUM(G35:H39)</f>
        <v>0</v>
      </c>
      <c r="H40" s="358"/>
      <c r="I40" s="368">
        <f>SUM(I35:J39)</f>
        <v>0</v>
      </c>
      <c r="J40" s="358"/>
      <c r="K40" s="368">
        <f>SUM(K35:L39)</f>
        <v>0</v>
      </c>
      <c r="L40" s="358"/>
      <c r="V40" s="5"/>
    </row>
    <row r="41" spans="1:22" ht="15">
      <c r="A41" s="351" t="s">
        <v>17</v>
      </c>
      <c r="B41" s="352"/>
      <c r="C41" s="386"/>
      <c r="D41" s="274"/>
      <c r="E41" s="7"/>
      <c r="F41" s="111"/>
      <c r="G41" s="361"/>
      <c r="H41" s="362"/>
      <c r="I41" s="367"/>
      <c r="J41" s="362"/>
      <c r="K41" s="367"/>
      <c r="L41" s="362"/>
    </row>
    <row r="42" spans="1:22" ht="15">
      <c r="A42" s="351" t="s">
        <v>18</v>
      </c>
      <c r="B42" s="352"/>
      <c r="C42" s="386"/>
      <c r="D42" s="274"/>
      <c r="E42" s="7"/>
      <c r="F42" s="111"/>
      <c r="G42" s="361"/>
      <c r="H42" s="362"/>
      <c r="I42" s="367"/>
      <c r="J42" s="362"/>
      <c r="K42" s="367"/>
      <c r="L42" s="362"/>
    </row>
    <row r="43" spans="1:22" ht="15">
      <c r="A43" s="351" t="s">
        <v>19</v>
      </c>
      <c r="B43" s="352"/>
      <c r="C43" s="386"/>
      <c r="D43" s="274"/>
      <c r="E43" s="7"/>
      <c r="F43" s="111"/>
      <c r="G43" s="361"/>
      <c r="H43" s="362"/>
      <c r="I43" s="367"/>
      <c r="J43" s="362"/>
      <c r="K43" s="367"/>
      <c r="L43" s="362"/>
    </row>
    <row r="44" spans="1:22" ht="15">
      <c r="A44" s="351" t="s">
        <v>20</v>
      </c>
      <c r="B44" s="352"/>
      <c r="C44" s="386"/>
      <c r="D44" s="274"/>
      <c r="E44" s="7"/>
      <c r="F44" s="111"/>
      <c r="G44" s="20"/>
      <c r="H44" s="20"/>
      <c r="I44" s="20"/>
      <c r="J44" s="20"/>
      <c r="K44" s="20"/>
      <c r="L44" s="21"/>
    </row>
    <row r="45" spans="1:22">
      <c r="A45" s="363" t="s">
        <v>81</v>
      </c>
      <c r="B45" s="364"/>
      <c r="C45" s="386"/>
      <c r="D45" s="274"/>
      <c r="E45" s="7"/>
      <c r="F45" s="111"/>
      <c r="G45" s="357">
        <f>SUM(C61:C67)</f>
        <v>0</v>
      </c>
      <c r="H45" s="358"/>
      <c r="I45" s="367"/>
      <c r="J45" s="362"/>
      <c r="K45" s="367"/>
      <c r="L45" s="362"/>
    </row>
    <row r="46" spans="1:22">
      <c r="A46" s="363" t="s">
        <v>22</v>
      </c>
      <c r="B46" s="364"/>
      <c r="C46" s="386"/>
      <c r="D46" s="274"/>
      <c r="E46" s="7"/>
      <c r="F46" s="111"/>
      <c r="G46" s="361"/>
      <c r="H46" s="362"/>
      <c r="I46" s="367"/>
      <c r="J46" s="362"/>
      <c r="K46" s="367"/>
      <c r="L46" s="362"/>
    </row>
    <row r="47" spans="1:22">
      <c r="A47" s="363" t="s">
        <v>23</v>
      </c>
      <c r="B47" s="364"/>
      <c r="C47" s="386"/>
      <c r="D47" s="274"/>
      <c r="E47" s="7"/>
      <c r="F47" s="111"/>
      <c r="G47" s="361"/>
      <c r="H47" s="362"/>
      <c r="I47" s="367"/>
      <c r="J47" s="362"/>
      <c r="K47" s="367"/>
      <c r="L47" s="362"/>
    </row>
    <row r="48" spans="1:22" ht="15">
      <c r="A48" s="351" t="s">
        <v>24</v>
      </c>
      <c r="B48" s="352"/>
      <c r="C48" s="386"/>
      <c r="D48" s="274"/>
      <c r="E48" s="7"/>
      <c r="F48" s="111"/>
      <c r="G48" s="361"/>
      <c r="H48" s="362"/>
      <c r="I48" s="367"/>
      <c r="J48" s="362"/>
      <c r="K48" s="367"/>
      <c r="L48" s="362"/>
    </row>
    <row r="49" spans="1:12" ht="15">
      <c r="A49" s="351" t="s">
        <v>25</v>
      </c>
      <c r="B49" s="353"/>
      <c r="C49" s="386"/>
      <c r="D49" s="274"/>
      <c r="E49" s="7"/>
      <c r="F49" s="111"/>
      <c r="G49" s="361"/>
      <c r="H49" s="362"/>
      <c r="I49" s="367"/>
      <c r="J49" s="362"/>
      <c r="K49" s="367"/>
      <c r="L49" s="362"/>
    </row>
    <row r="50" spans="1:12" ht="15">
      <c r="A50" s="351" t="s">
        <v>26</v>
      </c>
      <c r="B50" s="352"/>
      <c r="C50" s="386"/>
      <c r="D50" s="274"/>
      <c r="E50" s="7"/>
      <c r="F50" s="111"/>
      <c r="G50" s="361"/>
      <c r="H50" s="362"/>
      <c r="I50" s="367"/>
      <c r="J50" s="362"/>
      <c r="K50" s="367"/>
      <c r="L50" s="362"/>
    </row>
    <row r="51" spans="1:12" ht="15">
      <c r="A51" s="351" t="s">
        <v>27</v>
      </c>
      <c r="B51" s="352"/>
      <c r="C51" s="386"/>
      <c r="D51" s="274"/>
      <c r="E51" s="7"/>
      <c r="F51" s="111"/>
      <c r="G51" s="361"/>
      <c r="H51" s="362"/>
      <c r="I51" s="367"/>
      <c r="J51" s="362"/>
      <c r="K51" s="367"/>
      <c r="L51" s="362"/>
    </row>
    <row r="52" spans="1:12" ht="15">
      <c r="A52" s="351" t="s">
        <v>28</v>
      </c>
      <c r="B52" s="352"/>
      <c r="C52" s="387"/>
      <c r="D52" s="275"/>
      <c r="E52" s="107"/>
      <c r="F52" s="112"/>
      <c r="G52" s="357">
        <f>G40+G41+G42+G43+G45+G46+G47+G48+G49+G50+G51</f>
        <v>0</v>
      </c>
      <c r="H52" s="358"/>
      <c r="I52" s="368">
        <f>I40+I41+I42+I43+I45+I46+I47+I48+I49+I50+I51</f>
        <v>0</v>
      </c>
      <c r="J52" s="358"/>
      <c r="K52" s="368">
        <f>K40+K41+K42+K43+K45+K46+K47+K48+K49+K50+K51</f>
        <v>0</v>
      </c>
      <c r="L52" s="358"/>
    </row>
    <row r="53" spans="1:12" ht="15">
      <c r="A53" s="22"/>
      <c r="B53" s="23"/>
      <c r="C53" s="282" t="s">
        <v>30</v>
      </c>
      <c r="D53" s="175"/>
      <c r="E53" s="175"/>
      <c r="F53" s="175"/>
      <c r="G53" s="24"/>
      <c r="H53" s="25"/>
      <c r="I53" s="25"/>
      <c r="J53" s="25"/>
      <c r="K53" s="25"/>
      <c r="L53" s="26"/>
    </row>
    <row r="54" spans="1:12" ht="15">
      <c r="A54" s="351" t="s">
        <v>29</v>
      </c>
      <c r="B54" s="352"/>
      <c r="C54" s="257">
        <f>IF(OR(B12="Select",B13="Select",G12="Select"),0,IF((AND(B12="Research",B13="On Campus",G12="No")),50%,IF((AND(B12="Instruction",B13="On Campus", G12="No")),55%,IF((AND(B12="Other",B13="On Campus", G12="No")),32.5%,IF(AND(B13="Off Campus",G12="No"),26%,IF(G12="Yes",G13))))))</f>
        <v>0</v>
      </c>
      <c r="D54" s="258"/>
      <c r="E54" s="258"/>
      <c r="F54" s="258"/>
      <c r="G54" s="368">
        <f>C54*B55</f>
        <v>0</v>
      </c>
      <c r="H54" s="358"/>
      <c r="I54" s="368">
        <f>C54*I52</f>
        <v>0</v>
      </c>
      <c r="J54" s="358"/>
      <c r="K54" s="368">
        <f>C54*K52</f>
        <v>0</v>
      </c>
      <c r="L54" s="358"/>
    </row>
    <row r="55" spans="1:12">
      <c r="A55" s="176" t="s">
        <v>31</v>
      </c>
      <c r="B55" s="256">
        <f>IF(AND(G12="No",G45&lt;=25000),G52-G48-G49-G50,IF(AND(G12="No",G45&gt;25000),G52-G45+(SUM(G61:G67))-G48-G49-G50,IF((G12="Yes"),G52,)))</f>
        <v>0</v>
      </c>
      <c r="C55" s="273"/>
      <c r="D55" s="237"/>
      <c r="E55" s="237"/>
      <c r="F55" s="238"/>
      <c r="G55" s="25"/>
      <c r="H55" s="25"/>
      <c r="I55" s="25"/>
      <c r="J55" s="25"/>
      <c r="K55" s="25"/>
      <c r="L55" s="26"/>
    </row>
    <row r="56" spans="1:12" ht="15">
      <c r="A56" s="355" t="s">
        <v>32</v>
      </c>
      <c r="B56" s="356"/>
      <c r="C56" s="103"/>
      <c r="D56" s="259"/>
      <c r="E56" s="259"/>
      <c r="F56" s="260"/>
      <c r="G56" s="357">
        <f>G52+G54</f>
        <v>0</v>
      </c>
      <c r="H56" s="358"/>
      <c r="I56" s="368">
        <f>I52+I54</f>
        <v>0</v>
      </c>
      <c r="J56" s="358"/>
      <c r="K56" s="368">
        <f>K52+K54</f>
        <v>0</v>
      </c>
      <c r="L56" s="358"/>
    </row>
    <row r="57" spans="1:12">
      <c r="A57" s="28"/>
      <c r="B57" s="29"/>
      <c r="C57" s="29"/>
      <c r="D57" s="29"/>
      <c r="E57" s="29"/>
      <c r="F57" s="29"/>
      <c r="G57" s="268"/>
      <c r="H57" s="268"/>
      <c r="I57" s="268"/>
      <c r="J57" s="268"/>
      <c r="K57" s="268"/>
      <c r="L57" s="30"/>
    </row>
    <row r="58" spans="1:12">
      <c r="A58" s="28"/>
      <c r="B58" s="29"/>
      <c r="C58" s="29"/>
      <c r="D58" s="29"/>
      <c r="E58" s="29"/>
      <c r="F58" s="29"/>
      <c r="G58" s="268"/>
      <c r="H58" s="354"/>
      <c r="I58" s="354"/>
      <c r="J58" s="268"/>
      <c r="K58" s="268"/>
      <c r="L58" s="30"/>
    </row>
    <row r="59" spans="1:12" ht="15">
      <c r="A59" s="365" t="s">
        <v>53</v>
      </c>
      <c r="B59" s="366"/>
      <c r="C59" s="31"/>
      <c r="D59" s="31"/>
      <c r="E59" s="31"/>
      <c r="F59" s="31"/>
      <c r="G59" s="32"/>
      <c r="H59" s="268"/>
      <c r="I59" s="268"/>
      <c r="J59" s="268"/>
      <c r="K59" s="268"/>
      <c r="L59" s="30"/>
    </row>
    <row r="60" spans="1:12" ht="15">
      <c r="A60" s="33" t="s">
        <v>54</v>
      </c>
      <c r="B60" s="34"/>
      <c r="C60" s="72" t="s">
        <v>3</v>
      </c>
      <c r="D60" s="138"/>
      <c r="E60" s="138"/>
      <c r="F60" s="138"/>
      <c r="G60" s="52" t="s">
        <v>5</v>
      </c>
      <c r="H60" s="35"/>
      <c r="I60" s="36"/>
      <c r="J60" s="36"/>
      <c r="K60" s="36"/>
      <c r="L60" s="37"/>
    </row>
    <row r="61" spans="1:12">
      <c r="A61" s="359"/>
      <c r="B61" s="360"/>
      <c r="C61" s="271"/>
      <c r="D61" s="140"/>
      <c r="E61" s="141"/>
      <c r="F61" s="142"/>
      <c r="G61" s="136">
        <f t="shared" ref="G61:G67" si="1">IF(C61&gt;25000, 25000,C61)</f>
        <v>0</v>
      </c>
      <c r="H61" s="38"/>
      <c r="I61" s="39"/>
      <c r="J61" s="39"/>
      <c r="K61" s="39"/>
      <c r="L61" s="40"/>
    </row>
    <row r="62" spans="1:12">
      <c r="A62" s="359"/>
      <c r="B62" s="360"/>
      <c r="C62" s="271"/>
      <c r="D62" s="143"/>
      <c r="E62" s="139"/>
      <c r="F62" s="144"/>
      <c r="G62" s="136">
        <f t="shared" si="1"/>
        <v>0</v>
      </c>
      <c r="H62" s="38"/>
      <c r="I62" s="39"/>
      <c r="J62" s="39"/>
      <c r="K62" s="39"/>
      <c r="L62" s="40"/>
    </row>
    <row r="63" spans="1:12">
      <c r="A63" s="359"/>
      <c r="B63" s="360"/>
      <c r="C63" s="271"/>
      <c r="D63" s="143"/>
      <c r="E63" s="139"/>
      <c r="F63" s="144"/>
      <c r="G63" s="136">
        <f t="shared" si="1"/>
        <v>0</v>
      </c>
      <c r="H63" s="38"/>
      <c r="I63" s="39"/>
      <c r="J63" s="39"/>
      <c r="K63" s="39"/>
      <c r="L63" s="40"/>
    </row>
    <row r="64" spans="1:12">
      <c r="A64" s="359"/>
      <c r="B64" s="360"/>
      <c r="C64" s="271"/>
      <c r="D64" s="143"/>
      <c r="E64" s="139"/>
      <c r="F64" s="144"/>
      <c r="G64" s="137">
        <f t="shared" si="1"/>
        <v>0</v>
      </c>
      <c r="H64" s="38"/>
      <c r="I64" s="39"/>
      <c r="J64" s="39"/>
      <c r="K64" s="39"/>
      <c r="L64" s="40"/>
    </row>
    <row r="65" spans="1:12">
      <c r="A65" s="349"/>
      <c r="B65" s="350"/>
      <c r="C65" s="99"/>
      <c r="D65" s="38"/>
      <c r="E65" s="39"/>
      <c r="F65" s="40"/>
      <c r="G65" s="137">
        <f t="shared" si="1"/>
        <v>0</v>
      </c>
      <c r="H65" s="38"/>
      <c r="I65" s="39"/>
      <c r="J65" s="39"/>
      <c r="K65" s="39"/>
      <c r="L65" s="40"/>
    </row>
    <row r="66" spans="1:12">
      <c r="A66" s="349"/>
      <c r="B66" s="350"/>
      <c r="C66" s="99"/>
      <c r="D66" s="38"/>
      <c r="E66" s="39"/>
      <c r="F66" s="40"/>
      <c r="G66" s="137">
        <f t="shared" si="1"/>
        <v>0</v>
      </c>
      <c r="H66" s="38"/>
      <c r="I66" s="39"/>
      <c r="J66" s="39"/>
      <c r="K66" s="39"/>
      <c r="L66" s="40"/>
    </row>
    <row r="67" spans="1:12">
      <c r="A67" s="349"/>
      <c r="B67" s="350"/>
      <c r="C67" s="99"/>
      <c r="D67" s="41"/>
      <c r="E67" s="42"/>
      <c r="F67" s="43"/>
      <c r="G67" s="137">
        <f t="shared" si="1"/>
        <v>0</v>
      </c>
      <c r="H67" s="41"/>
      <c r="I67" s="42"/>
      <c r="J67" s="42"/>
      <c r="K67" s="42"/>
      <c r="L67" s="43"/>
    </row>
    <row r="68" spans="1:12">
      <c r="B68" s="29"/>
      <c r="C68" s="29"/>
      <c r="D68" s="29"/>
      <c r="E68" s="29"/>
      <c r="F68" s="29"/>
      <c r="G68" s="29"/>
    </row>
    <row r="69" spans="1:12">
      <c r="B69" s="29"/>
      <c r="C69" s="29"/>
      <c r="D69" s="29"/>
      <c r="E69" s="29"/>
      <c r="F69" s="29"/>
      <c r="G69" s="29"/>
    </row>
    <row r="70" spans="1:12">
      <c r="B70" s="29"/>
      <c r="C70" s="29"/>
      <c r="D70" s="29"/>
      <c r="E70" s="29"/>
      <c r="F70" s="29"/>
      <c r="G70" s="29"/>
    </row>
    <row r="71" spans="1:12">
      <c r="B71" s="29"/>
      <c r="C71" s="29"/>
      <c r="D71" s="29"/>
      <c r="E71" s="29"/>
      <c r="F71" s="29"/>
      <c r="G71" s="29"/>
    </row>
    <row r="72" spans="1:12">
      <c r="B72" s="29"/>
      <c r="C72" s="29"/>
      <c r="D72" s="29"/>
      <c r="E72" s="29"/>
      <c r="F72" s="29"/>
      <c r="G72" s="29"/>
    </row>
  </sheetData>
  <sheetProtection password="EF3D" sheet="1" objects="1" scenarios="1" selectLockedCells="1"/>
  <mergeCells count="149">
    <mergeCell ref="N1:T3"/>
    <mergeCell ref="K8:L8"/>
    <mergeCell ref="K9:L9"/>
    <mergeCell ref="C7:G7"/>
    <mergeCell ref="C8:G8"/>
    <mergeCell ref="C9:G9"/>
    <mergeCell ref="H7:J7"/>
    <mergeCell ref="H8:J8"/>
    <mergeCell ref="H9:J9"/>
    <mergeCell ref="B5:L5"/>
    <mergeCell ref="K7:L7"/>
    <mergeCell ref="A1:L3"/>
    <mergeCell ref="G41:H41"/>
    <mergeCell ref="G42:H42"/>
    <mergeCell ref="G43:H43"/>
    <mergeCell ref="I39:J39"/>
    <mergeCell ref="I38:J38"/>
    <mergeCell ref="K29:L29"/>
    <mergeCell ref="K30:L30"/>
    <mergeCell ref="I33:J33"/>
    <mergeCell ref="K34:L34"/>
    <mergeCell ref="K40:L40"/>
    <mergeCell ref="K39:L39"/>
    <mergeCell ref="I35:J35"/>
    <mergeCell ref="K37:L37"/>
    <mergeCell ref="K38:L38"/>
    <mergeCell ref="G37:H37"/>
    <mergeCell ref="G38:H38"/>
    <mergeCell ref="G34:H34"/>
    <mergeCell ref="I43:J43"/>
    <mergeCell ref="I40:J40"/>
    <mergeCell ref="I41:J41"/>
    <mergeCell ref="I42:J42"/>
    <mergeCell ref="K32:L32"/>
    <mergeCell ref="A33:B33"/>
    <mergeCell ref="J12:K12"/>
    <mergeCell ref="J13:K13"/>
    <mergeCell ref="C12:F12"/>
    <mergeCell ref="C13:F13"/>
    <mergeCell ref="I29:J29"/>
    <mergeCell ref="I30:J30"/>
    <mergeCell ref="I37:J37"/>
    <mergeCell ref="A31:B31"/>
    <mergeCell ref="G29:H29"/>
    <mergeCell ref="A37:B37"/>
    <mergeCell ref="I24:J24"/>
    <mergeCell ref="I25:J25"/>
    <mergeCell ref="I26:J26"/>
    <mergeCell ref="G20:H20"/>
    <mergeCell ref="G23:H23"/>
    <mergeCell ref="G24:H24"/>
    <mergeCell ref="K26:L26"/>
    <mergeCell ref="G28:H28"/>
    <mergeCell ref="K23:L23"/>
    <mergeCell ref="K27:L27"/>
    <mergeCell ref="B21:B22"/>
    <mergeCell ref="K24:L24"/>
    <mergeCell ref="I32:J32"/>
    <mergeCell ref="G46:H46"/>
    <mergeCell ref="K48:L48"/>
    <mergeCell ref="K49:L49"/>
    <mergeCell ref="K50:L50"/>
    <mergeCell ref="K51:L51"/>
    <mergeCell ref="G45:H45"/>
    <mergeCell ref="A35:B35"/>
    <mergeCell ref="G35:H35"/>
    <mergeCell ref="G30:H30"/>
    <mergeCell ref="A38:B38"/>
    <mergeCell ref="A32:B32"/>
    <mergeCell ref="A41:B41"/>
    <mergeCell ref="A43:B43"/>
    <mergeCell ref="A44:B44"/>
    <mergeCell ref="G40:H40"/>
    <mergeCell ref="C40:C52"/>
    <mergeCell ref="G33:H33"/>
    <mergeCell ref="A34:B34"/>
    <mergeCell ref="G32:H32"/>
    <mergeCell ref="A39:B39"/>
    <mergeCell ref="A42:B42"/>
    <mergeCell ref="G39:H39"/>
    <mergeCell ref="A40:B40"/>
    <mergeCell ref="A36:B36"/>
    <mergeCell ref="I28:J28"/>
    <mergeCell ref="K35:L35"/>
    <mergeCell ref="K33:L33"/>
    <mergeCell ref="I34:J34"/>
    <mergeCell ref="K28:L28"/>
    <mergeCell ref="I45:J45"/>
    <mergeCell ref="I46:J46"/>
    <mergeCell ref="K41:L41"/>
    <mergeCell ref="K42:L42"/>
    <mergeCell ref="K43:L43"/>
    <mergeCell ref="K25:L25"/>
    <mergeCell ref="I14:J14"/>
    <mergeCell ref="I21:J21"/>
    <mergeCell ref="I23:J23"/>
    <mergeCell ref="I20:J20"/>
    <mergeCell ref="C14:G14"/>
    <mergeCell ref="G26:H26"/>
    <mergeCell ref="G27:H27"/>
    <mergeCell ref="D21:D22"/>
    <mergeCell ref="E21:E22"/>
    <mergeCell ref="F21:F22"/>
    <mergeCell ref="C21:C22"/>
    <mergeCell ref="G25:H25"/>
    <mergeCell ref="I27:J27"/>
    <mergeCell ref="K20:L20"/>
    <mergeCell ref="K21:L21"/>
    <mergeCell ref="A45:B45"/>
    <mergeCell ref="A62:B62"/>
    <mergeCell ref="A63:B63"/>
    <mergeCell ref="K45:L45"/>
    <mergeCell ref="K46:L46"/>
    <mergeCell ref="K47:L47"/>
    <mergeCell ref="G52:H52"/>
    <mergeCell ref="G54:H54"/>
    <mergeCell ref="A54:B54"/>
    <mergeCell ref="G48:H48"/>
    <mergeCell ref="A50:B50"/>
    <mergeCell ref="A51:B51"/>
    <mergeCell ref="A52:B52"/>
    <mergeCell ref="A46:B46"/>
    <mergeCell ref="K56:L56"/>
    <mergeCell ref="K54:L54"/>
    <mergeCell ref="I54:J54"/>
    <mergeCell ref="I56:J56"/>
    <mergeCell ref="K52:L52"/>
    <mergeCell ref="I51:J51"/>
    <mergeCell ref="I52:J52"/>
    <mergeCell ref="I49:J49"/>
    <mergeCell ref="I48:J48"/>
    <mergeCell ref="I50:J50"/>
    <mergeCell ref="A67:B67"/>
    <mergeCell ref="A48:B48"/>
    <mergeCell ref="A49:B49"/>
    <mergeCell ref="H58:I58"/>
    <mergeCell ref="A56:B56"/>
    <mergeCell ref="G56:H56"/>
    <mergeCell ref="A64:B64"/>
    <mergeCell ref="A61:B61"/>
    <mergeCell ref="G47:H47"/>
    <mergeCell ref="A47:B47"/>
    <mergeCell ref="A59:B59"/>
    <mergeCell ref="I47:J47"/>
    <mergeCell ref="A65:B65"/>
    <mergeCell ref="A66:B66"/>
    <mergeCell ref="G49:H49"/>
    <mergeCell ref="G50:H50"/>
    <mergeCell ref="G51:H51"/>
  </mergeCells>
  <conditionalFormatting sqref="C23:C30">
    <cfRule type="cellIs" dxfId="33" priority="16" stopIfTrue="1" operator="greaterThan">
      <formula>0.2</formula>
    </cfRule>
    <cfRule type="cellIs" dxfId="32" priority="23" stopIfTrue="1" operator="greaterThan">
      <formula>30</formula>
    </cfRule>
  </conditionalFormatting>
  <conditionalFormatting sqref="C23:C30">
    <cfRule type="cellIs" dxfId="31" priority="21" stopIfTrue="1" operator="greaterThan">
      <formula>0.3</formula>
    </cfRule>
  </conditionalFormatting>
  <conditionalFormatting sqref="C54:F54">
    <cfRule type="expression" priority="20" stopIfTrue="1">
      <formula>"If(B13 = ""Off Campus"", 26%)"</formula>
    </cfRule>
  </conditionalFormatting>
  <conditionalFormatting sqref="I52:J52">
    <cfRule type="expression" dxfId="30" priority="5">
      <formula>I52&gt;I54</formula>
    </cfRule>
  </conditionalFormatting>
  <conditionalFormatting sqref="K52:L52">
    <cfRule type="expression" dxfId="29" priority="4">
      <formula>K52&gt;K54</formula>
    </cfRule>
  </conditionalFormatting>
  <conditionalFormatting sqref="C54:F54">
    <cfRule type="expression" priority="3" stopIfTrue="1">
      <formula>"If(B13 = ""Off Campus"", 26%)"</formula>
    </cfRule>
  </conditionalFormatting>
  <conditionalFormatting sqref="C54:F54">
    <cfRule type="expression" priority="2" stopIfTrue="1">
      <formula>"If(B13 = ""Off Campus"", 26%)"</formula>
    </cfRule>
  </conditionalFormatting>
  <conditionalFormatting sqref="G23:H30 G32:H34">
    <cfRule type="beginsWith" dxfId="28" priority="1" operator="beginsWith" text="months">
      <formula>LEFT(G23,LEN("months"))="months"</formula>
    </cfRule>
  </conditionalFormatting>
  <dataValidations count="3">
    <dataValidation type="decimal" allowBlank="1" showInputMessage="1" showErrorMessage="1" errorTitle="Appointment Term" error="Appointment term cannot exceed 12 months" sqref="E23:E30 E32:E34">
      <formula1>1</formula1>
      <formula2>12</formula2>
    </dataValidation>
    <dataValidation type="decimal" allowBlank="1" showInputMessage="1" showErrorMessage="1" errorTitle="Month Requested" error="Months requested cannot exceed 12" sqref="F23:F30">
      <formula1>0.1</formula1>
      <formula2>12</formula2>
    </dataValidation>
    <dataValidation type="decimal" allowBlank="1" showInputMessage="1" showErrorMessage="1" errorTitle="Months Requested" error="Months requested cannot exceed 12" sqref="F32:F34">
      <formula1>0.1</formula1>
      <formula2>12</formula2>
    </dataValidation>
  </dataValidations>
  <pageMargins left="0.7" right="0.7" top="0.3" bottom="0.3" header="0.3" footer="0.3"/>
  <pageSetup scale="58" orientation="portrait"/>
  <ignoredErrors>
    <ignoredError sqref="G23:H23 H29 H28 H27 H26 H25 H24 H30 G29 G30 G24 G25 G26 G27 G28 H34 H33 G32:H32 G34 G33" unlockedFormula="1"/>
  </ignoredErrors>
  <drawing r:id="rId1"/>
  <extLst>
    <ext xmlns:x14="http://schemas.microsoft.com/office/spreadsheetml/2009/9/main" uri="{CCE6A557-97BC-4b89-ADB6-D9C93CAAB3DF}">
      <x14:dataValidations xmlns:xm="http://schemas.microsoft.com/office/excel/2006/main" count="6">
        <x14:dataValidation type="list" allowBlank="1" showInputMessage="1" showErrorMessage="1" errorTitle="Selection Error" error="A selection must come from the drop-down list.">
          <x14:formula1>
            <xm:f>'Drop-Downs'!$A$2:$A$5</xm:f>
          </x14:formula1>
          <xm:sqref>B12</xm:sqref>
        </x14:dataValidation>
        <x14:dataValidation type="list" allowBlank="1" showInputMessage="1" showErrorMessage="1" errorTitle="Selection Error" error="A selection must be made from the drop-down list.">
          <x14:formula1>
            <xm:f>'Drop-Downs'!$A$6:$A$8</xm:f>
          </x14:formula1>
          <xm:sqref>B13</xm:sqref>
        </x14:dataValidation>
        <x14:dataValidation type="list" allowBlank="1" showInputMessage="1" showErrorMessage="1" errorTitle="Selection Error" error="Entry must be selected from drop-down list.">
          <x14:formula1>
            <xm:f>'Drop-Downs'!$C$6:$C$8</xm:f>
          </x14:formula1>
          <xm:sqref>B15 G12 J12:K12</xm:sqref>
        </x14:dataValidation>
        <x14:dataValidation type="list" allowBlank="1" showInputMessage="1" showErrorMessage="1">
          <x14:formula1>
            <xm:f>'Drop-Downs'!$A$16:$A$19</xm:f>
          </x14:formula1>
          <xm:sqref>B23</xm:sqref>
        </x14:dataValidation>
        <x14:dataValidation type="list" allowBlank="1" showInputMessage="1" showErrorMessage="1">
          <x14:formula1>
            <xm:f>'Drop-Downs'!$E$2:$E$27</xm:f>
          </x14:formula1>
          <xm:sqref>H7:J9</xm:sqref>
        </x14:dataValidation>
        <x14:dataValidation type="list" allowBlank="1" showInputMessage="1" showErrorMessage="1">
          <x14:formula1>
            <xm:f>'Drop-Downs'!$A$16:$A$19</xm:f>
          </x14:formula1>
          <xm:sqref>B24 B25:B30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67"/>
  <sheetViews>
    <sheetView showZeros="0" topLeftCell="A16" zoomScale="125" zoomScaleNormal="125" zoomScalePageLayoutView="125" workbookViewId="0">
      <selection activeCell="M39" sqref="M39"/>
    </sheetView>
  </sheetViews>
  <sheetFormatPr defaultColWidth="9.140625" defaultRowHeight="14.25"/>
  <cols>
    <col min="1" max="1" width="26.140625" style="6" customWidth="1"/>
    <col min="2" max="2" width="17" style="6" customWidth="1"/>
    <col min="3" max="3" width="14.7109375" style="6" customWidth="1"/>
    <col min="4" max="4" width="14.28515625" style="6" customWidth="1"/>
    <col min="5" max="5" width="14.85546875" style="6" customWidth="1"/>
    <col min="6" max="6" width="13.140625" style="6" customWidth="1"/>
    <col min="7" max="7" width="12.7109375" style="6" customWidth="1"/>
    <col min="8" max="8" width="7.85546875" style="6" customWidth="1"/>
    <col min="9" max="9" width="9.140625" style="6"/>
    <col min="10" max="10" width="9" style="6" customWidth="1"/>
    <col min="11" max="11" width="13.28515625" style="6" customWidth="1"/>
    <col min="12" max="12" width="7.28515625" style="6" customWidth="1"/>
    <col min="13" max="13" width="5.5703125" style="44" customWidth="1"/>
    <col min="14" max="16384" width="9.140625" style="44"/>
  </cols>
  <sheetData>
    <row r="1" spans="1:20" ht="12.75">
      <c r="A1" s="448" t="s">
        <v>150</v>
      </c>
      <c r="B1" s="449"/>
      <c r="C1" s="449"/>
      <c r="D1" s="449"/>
      <c r="E1" s="449"/>
      <c r="F1" s="449"/>
      <c r="G1" s="449"/>
      <c r="H1" s="449"/>
      <c r="I1" s="449"/>
      <c r="J1" s="449"/>
      <c r="K1" s="449"/>
      <c r="L1" s="450"/>
      <c r="N1" s="394" t="s">
        <v>55</v>
      </c>
      <c r="O1" s="395"/>
      <c r="P1" s="395"/>
      <c r="Q1" s="395"/>
      <c r="R1" s="395"/>
      <c r="S1" s="395"/>
      <c r="T1" s="396"/>
    </row>
    <row r="2" spans="1:20" ht="12.75">
      <c r="A2" s="451"/>
      <c r="B2" s="411"/>
      <c r="C2" s="411"/>
      <c r="D2" s="411"/>
      <c r="E2" s="411"/>
      <c r="F2" s="411"/>
      <c r="G2" s="411"/>
      <c r="H2" s="411"/>
      <c r="I2" s="411"/>
      <c r="J2" s="411"/>
      <c r="K2" s="411"/>
      <c r="L2" s="452"/>
      <c r="N2" s="397"/>
      <c r="O2" s="398"/>
      <c r="P2" s="398"/>
      <c r="Q2" s="398"/>
      <c r="R2" s="398"/>
      <c r="S2" s="398"/>
      <c r="T2" s="399"/>
    </row>
    <row r="3" spans="1:20" ht="13.5" thickBot="1">
      <c r="A3" s="453"/>
      <c r="B3" s="414"/>
      <c r="C3" s="414"/>
      <c r="D3" s="414"/>
      <c r="E3" s="414"/>
      <c r="F3" s="414"/>
      <c r="G3" s="414"/>
      <c r="H3" s="414"/>
      <c r="I3" s="414"/>
      <c r="J3" s="414"/>
      <c r="K3" s="414"/>
      <c r="L3" s="454"/>
      <c r="N3" s="400"/>
      <c r="O3" s="401"/>
      <c r="P3" s="401"/>
      <c r="Q3" s="401"/>
      <c r="R3" s="401"/>
      <c r="S3" s="401"/>
      <c r="T3" s="402"/>
    </row>
    <row r="4" spans="1:20">
      <c r="A4" s="274"/>
      <c r="B4" s="7"/>
      <c r="C4" s="7"/>
      <c r="D4" s="7"/>
      <c r="E4" s="7"/>
      <c r="F4" s="7"/>
      <c r="G4" s="7"/>
      <c r="H4" s="7"/>
      <c r="I4" s="7"/>
      <c r="J4" s="7"/>
      <c r="K4" s="7"/>
      <c r="L4" s="111"/>
    </row>
    <row r="5" spans="1:20" ht="15">
      <c r="A5" s="241" t="s">
        <v>1</v>
      </c>
      <c r="B5" s="429">
        <f>Year1!B5</f>
        <v>0</v>
      </c>
      <c r="C5" s="429"/>
      <c r="D5" s="429"/>
      <c r="E5" s="429"/>
      <c r="F5" s="429"/>
      <c r="G5" s="429"/>
      <c r="H5" s="429"/>
      <c r="I5" s="429"/>
      <c r="J5" s="429"/>
      <c r="K5" s="429"/>
      <c r="L5" s="430"/>
    </row>
    <row r="6" spans="1:20">
      <c r="A6" s="210"/>
      <c r="B6" s="177"/>
      <c r="C6" s="177"/>
      <c r="D6" s="177"/>
      <c r="E6" s="177"/>
      <c r="F6" s="177"/>
      <c r="G6" s="177"/>
      <c r="H6" s="177"/>
      <c r="I6" s="177"/>
      <c r="J6" s="177"/>
      <c r="K6" s="177"/>
      <c r="L6" s="211"/>
    </row>
    <row r="7" spans="1:20" ht="15">
      <c r="A7" s="241" t="s">
        <v>78</v>
      </c>
      <c r="B7" s="177"/>
      <c r="C7" s="456">
        <f>Year1!C7</f>
        <v>0</v>
      </c>
      <c r="D7" s="456"/>
      <c r="E7" s="456"/>
      <c r="F7" s="456"/>
      <c r="G7" s="456"/>
      <c r="H7" s="456" t="str">
        <f>Year1!H7</f>
        <v>Select Department</v>
      </c>
      <c r="I7" s="456"/>
      <c r="J7" s="456"/>
      <c r="K7" s="403">
        <f>Year1!K7</f>
        <v>0</v>
      </c>
      <c r="L7" s="403"/>
    </row>
    <row r="8" spans="1:20" ht="15">
      <c r="A8" s="241"/>
      <c r="B8" s="177"/>
      <c r="C8" s="456">
        <f>Year1!C8</f>
        <v>0</v>
      </c>
      <c r="D8" s="456"/>
      <c r="E8" s="456"/>
      <c r="F8" s="456"/>
      <c r="G8" s="456"/>
      <c r="H8" s="456">
        <f>Year1!H8</f>
        <v>0</v>
      </c>
      <c r="I8" s="456"/>
      <c r="J8" s="456"/>
      <c r="K8" s="403">
        <f>Year1!K8</f>
        <v>0</v>
      </c>
      <c r="L8" s="403"/>
    </row>
    <row r="9" spans="1:20" ht="15">
      <c r="A9" s="241"/>
      <c r="B9" s="177"/>
      <c r="C9" s="456">
        <f>Year1!C9</f>
        <v>0</v>
      </c>
      <c r="D9" s="456"/>
      <c r="E9" s="456"/>
      <c r="F9" s="456"/>
      <c r="G9" s="456"/>
      <c r="H9" s="456">
        <f>Year1!H9</f>
        <v>0</v>
      </c>
      <c r="I9" s="456"/>
      <c r="J9" s="456"/>
      <c r="K9" s="403">
        <f>Year1!K9</f>
        <v>0</v>
      </c>
      <c r="L9" s="403"/>
    </row>
    <row r="10" spans="1:20" ht="15">
      <c r="A10" s="110"/>
      <c r="B10" s="7"/>
      <c r="C10" s="7"/>
      <c r="D10" s="7"/>
      <c r="E10" s="7"/>
      <c r="F10" s="7"/>
      <c r="G10" s="7"/>
      <c r="H10" s="7"/>
      <c r="I10" s="7"/>
      <c r="J10" s="7"/>
      <c r="K10" s="7"/>
      <c r="L10" s="111"/>
    </row>
    <row r="11" spans="1:20">
      <c r="A11" s="274"/>
      <c r="B11" s="7"/>
      <c r="C11" s="7"/>
      <c r="D11" s="7"/>
      <c r="E11" s="7"/>
      <c r="F11" s="7"/>
      <c r="G11" s="7"/>
      <c r="H11" s="7"/>
      <c r="I11" s="7"/>
      <c r="J11" s="7"/>
      <c r="K11" s="7"/>
      <c r="L11" s="111"/>
    </row>
    <row r="12" spans="1:20">
      <c r="A12" s="280" t="s">
        <v>44</v>
      </c>
      <c r="B12" s="278" t="str">
        <f>Year1!B12</f>
        <v>Select</v>
      </c>
      <c r="C12" s="433" t="s">
        <v>46</v>
      </c>
      <c r="D12" s="369"/>
      <c r="E12" s="369"/>
      <c r="F12" s="434"/>
      <c r="G12" s="278" t="str">
        <f>Year1!G12</f>
        <v>Select</v>
      </c>
      <c r="H12" s="272"/>
      <c r="I12" s="272"/>
      <c r="J12" s="372"/>
      <c r="K12" s="372"/>
      <c r="L12" s="111"/>
    </row>
    <row r="13" spans="1:20">
      <c r="A13" s="280" t="s">
        <v>45</v>
      </c>
      <c r="B13" s="278" t="str">
        <f>Year1!B13</f>
        <v>Select</v>
      </c>
      <c r="C13" s="433" t="s">
        <v>40</v>
      </c>
      <c r="D13" s="369"/>
      <c r="E13" s="369"/>
      <c r="F13" s="434"/>
      <c r="G13" s="180">
        <f>Year1!G13</f>
        <v>0</v>
      </c>
      <c r="H13" s="272"/>
      <c r="I13" s="272"/>
      <c r="J13" s="372"/>
      <c r="K13" s="372"/>
      <c r="L13" s="111"/>
    </row>
    <row r="14" spans="1:20">
      <c r="A14" s="274"/>
      <c r="B14" s="7"/>
      <c r="C14" s="372"/>
      <c r="D14" s="372"/>
      <c r="E14" s="372"/>
      <c r="F14" s="372"/>
      <c r="G14" s="372"/>
      <c r="H14" s="272"/>
      <c r="I14" s="369" t="s">
        <v>42</v>
      </c>
      <c r="J14" s="369"/>
      <c r="K14" s="337">
        <v>0.03</v>
      </c>
      <c r="L14" s="111"/>
    </row>
    <row r="15" spans="1:20">
      <c r="A15" s="280" t="s">
        <v>94</v>
      </c>
      <c r="B15" s="278" t="str">
        <f>Year1!B15</f>
        <v>Select</v>
      </c>
      <c r="C15" s="7"/>
      <c r="D15" s="7"/>
      <c r="E15" s="7"/>
      <c r="F15" s="7"/>
      <c r="G15" s="7"/>
      <c r="H15" s="7"/>
      <c r="I15" s="7"/>
      <c r="J15" s="372" t="s">
        <v>52</v>
      </c>
      <c r="K15" s="372"/>
      <c r="L15" s="111"/>
    </row>
    <row r="16" spans="1:20">
      <c r="A16" s="280" t="s">
        <v>95</v>
      </c>
      <c r="B16" s="50">
        <f>Year1!B16</f>
        <v>0</v>
      </c>
      <c r="C16" s="280" t="s">
        <v>50</v>
      </c>
      <c r="D16" s="233">
        <f>IF(G56+I56+K56 &lt;&gt; 0,(I56+K56)/(G56+I56+K56),0)</f>
        <v>0</v>
      </c>
      <c r="E16" s="272"/>
      <c r="F16" s="272"/>
      <c r="G16" s="7"/>
      <c r="H16" s="7"/>
      <c r="I16" s="7"/>
      <c r="J16" s="7"/>
      <c r="K16" s="7"/>
      <c r="L16" s="111"/>
    </row>
    <row r="17" spans="1:12">
      <c r="A17" s="280" t="s">
        <v>43</v>
      </c>
      <c r="B17" s="51">
        <f>Year1!B17</f>
        <v>0</v>
      </c>
      <c r="C17" s="280" t="s">
        <v>51</v>
      </c>
      <c r="D17" s="234">
        <f>I56+K56</f>
        <v>0</v>
      </c>
      <c r="E17" s="272"/>
      <c r="F17" s="272"/>
      <c r="G17" s="7"/>
      <c r="H17" s="7"/>
      <c r="I17" s="7"/>
      <c r="J17" s="7"/>
      <c r="K17" s="7"/>
      <c r="L17" s="111"/>
    </row>
    <row r="18" spans="1:12">
      <c r="A18" s="239"/>
      <c r="B18" s="240"/>
      <c r="C18" s="107"/>
      <c r="D18" s="107"/>
      <c r="E18" s="107"/>
      <c r="F18" s="107"/>
      <c r="G18" s="107"/>
      <c r="H18" s="107"/>
      <c r="I18" s="107"/>
      <c r="J18" s="107"/>
      <c r="K18" s="107"/>
      <c r="L18" s="112"/>
    </row>
    <row r="19" spans="1:12">
      <c r="A19" s="28"/>
      <c r="B19" s="29"/>
      <c r="C19" s="29"/>
      <c r="D19" s="29"/>
      <c r="E19" s="29"/>
      <c r="F19" s="29"/>
      <c r="G19" s="29"/>
      <c r="H19" s="29"/>
      <c r="I19" s="29"/>
      <c r="J19" s="29"/>
      <c r="K19" s="29"/>
      <c r="L19" s="73"/>
    </row>
    <row r="20" spans="1:12">
      <c r="A20" s="28"/>
      <c r="B20" s="29"/>
      <c r="C20" s="29"/>
      <c r="D20" s="29"/>
      <c r="E20" s="29"/>
      <c r="F20" s="29"/>
      <c r="G20" s="431" t="s">
        <v>2</v>
      </c>
      <c r="H20" s="432"/>
      <c r="I20" s="431" t="s">
        <v>4</v>
      </c>
      <c r="J20" s="432"/>
      <c r="K20" s="431" t="s">
        <v>0</v>
      </c>
      <c r="L20" s="432"/>
    </row>
    <row r="21" spans="1:12" ht="18" customHeight="1">
      <c r="A21" s="269" t="s">
        <v>6</v>
      </c>
      <c r="B21" s="393" t="s">
        <v>111</v>
      </c>
      <c r="C21" s="379" t="s">
        <v>7</v>
      </c>
      <c r="D21" s="393" t="s">
        <v>97</v>
      </c>
      <c r="E21" s="393" t="s">
        <v>96</v>
      </c>
      <c r="F21" s="393" t="s">
        <v>98</v>
      </c>
      <c r="G21" s="131"/>
      <c r="H21" s="131"/>
      <c r="I21" s="53"/>
      <c r="J21" s="53"/>
      <c r="K21" s="53"/>
      <c r="L21" s="54"/>
    </row>
    <row r="22" spans="1:12" ht="28.5" customHeight="1">
      <c r="A22" s="276" t="s">
        <v>33</v>
      </c>
      <c r="B22" s="393"/>
      <c r="C22" s="428"/>
      <c r="D22" s="393"/>
      <c r="E22" s="393"/>
      <c r="F22" s="393"/>
      <c r="G22" s="56"/>
      <c r="H22" s="56"/>
      <c r="I22" s="56"/>
      <c r="J22" s="56"/>
      <c r="K22" s="56"/>
      <c r="L22" s="57"/>
    </row>
    <row r="23" spans="1:12">
      <c r="A23" s="126">
        <f>Year1!A23</f>
        <v>0</v>
      </c>
      <c r="B23" s="283"/>
      <c r="C23" s="14"/>
      <c r="D23" s="338">
        <f>'Salary Adjustment'!B18</f>
        <v>0</v>
      </c>
      <c r="E23" s="105"/>
      <c r="F23" s="129"/>
      <c r="G23" s="435">
        <f>IF(F23&gt;E23,"months requested cannot exceed term",IF(OR(D23="",E23=""),0,(D23/E23)*F23))</f>
        <v>0</v>
      </c>
      <c r="H23" s="436"/>
      <c r="I23" s="437"/>
      <c r="J23" s="438"/>
      <c r="K23" s="437"/>
      <c r="L23" s="438"/>
    </row>
    <row r="24" spans="1:12">
      <c r="A24" s="126">
        <f>Year1!A24</f>
        <v>0</v>
      </c>
      <c r="B24" s="283"/>
      <c r="C24" s="8"/>
      <c r="D24" s="338">
        <f>'Salary Adjustment'!B34</f>
        <v>0</v>
      </c>
      <c r="E24" s="106"/>
      <c r="F24" s="129"/>
      <c r="G24" s="435">
        <f t="shared" ref="G24:G30" si="0">IF(F24&gt;E24,"months requested cannot exceed term",IF(OR(D24="",E24=""),0,(D24/E24)*F24))</f>
        <v>0</v>
      </c>
      <c r="H24" s="436"/>
      <c r="I24" s="439"/>
      <c r="J24" s="440"/>
      <c r="K24" s="439"/>
      <c r="L24" s="440"/>
    </row>
    <row r="25" spans="1:12">
      <c r="A25" s="126">
        <f>Year1!A25</f>
        <v>0</v>
      </c>
      <c r="B25" s="283"/>
      <c r="C25" s="8"/>
      <c r="D25" s="338">
        <f>'Salary Adjustment'!B51</f>
        <v>0</v>
      </c>
      <c r="E25" s="106"/>
      <c r="F25" s="129"/>
      <c r="G25" s="435">
        <f t="shared" si="0"/>
        <v>0</v>
      </c>
      <c r="H25" s="436"/>
      <c r="I25" s="439"/>
      <c r="J25" s="440"/>
      <c r="K25" s="439"/>
      <c r="L25" s="440"/>
    </row>
    <row r="26" spans="1:12">
      <c r="A26" s="126">
        <f>Year1!A26</f>
        <v>0</v>
      </c>
      <c r="B26" s="283"/>
      <c r="C26" s="8"/>
      <c r="D26" s="104"/>
      <c r="E26" s="106"/>
      <c r="F26" s="129"/>
      <c r="G26" s="435">
        <f t="shared" si="0"/>
        <v>0</v>
      </c>
      <c r="H26" s="436"/>
      <c r="I26" s="439"/>
      <c r="J26" s="440"/>
      <c r="K26" s="439"/>
      <c r="L26" s="440"/>
    </row>
    <row r="27" spans="1:12">
      <c r="A27" s="126">
        <f>Year1!A27</f>
        <v>0</v>
      </c>
      <c r="B27" s="283"/>
      <c r="C27" s="8"/>
      <c r="D27" s="104"/>
      <c r="E27" s="106"/>
      <c r="F27" s="129"/>
      <c r="G27" s="435">
        <f t="shared" si="0"/>
        <v>0</v>
      </c>
      <c r="H27" s="436"/>
      <c r="I27" s="439"/>
      <c r="J27" s="440"/>
      <c r="K27" s="439"/>
      <c r="L27" s="440"/>
    </row>
    <row r="28" spans="1:12">
      <c r="A28" s="126">
        <f>Year1!A28</f>
        <v>0</v>
      </c>
      <c r="B28" s="283"/>
      <c r="C28" s="8"/>
      <c r="D28" s="104"/>
      <c r="E28" s="106"/>
      <c r="F28" s="129"/>
      <c r="G28" s="435">
        <f t="shared" si="0"/>
        <v>0</v>
      </c>
      <c r="H28" s="436"/>
      <c r="I28" s="439"/>
      <c r="J28" s="440"/>
      <c r="K28" s="439"/>
      <c r="L28" s="440"/>
    </row>
    <row r="29" spans="1:12">
      <c r="A29" s="126">
        <f>Year1!A29</f>
        <v>0</v>
      </c>
      <c r="B29" s="283"/>
      <c r="C29" s="8"/>
      <c r="D29" s="104"/>
      <c r="E29" s="106"/>
      <c r="F29" s="129"/>
      <c r="G29" s="435">
        <f t="shared" si="0"/>
        <v>0</v>
      </c>
      <c r="H29" s="436"/>
      <c r="I29" s="439"/>
      <c r="J29" s="440"/>
      <c r="K29" s="439"/>
      <c r="L29" s="440"/>
    </row>
    <row r="30" spans="1:12">
      <c r="A30" s="126">
        <f>Year1!A30</f>
        <v>0</v>
      </c>
      <c r="B30" s="283"/>
      <c r="C30" s="8"/>
      <c r="D30" s="104"/>
      <c r="E30" s="106"/>
      <c r="F30" s="129"/>
      <c r="G30" s="435">
        <f t="shared" si="0"/>
        <v>0</v>
      </c>
      <c r="H30" s="436"/>
      <c r="I30" s="439"/>
      <c r="J30" s="440"/>
      <c r="K30" s="439"/>
      <c r="L30" s="440"/>
    </row>
    <row r="31" spans="1:12">
      <c r="A31" s="391"/>
      <c r="B31" s="392"/>
      <c r="C31" s="19" t="s">
        <v>12</v>
      </c>
      <c r="D31" s="52"/>
      <c r="E31" s="52"/>
      <c r="F31" s="52"/>
      <c r="G31" s="58"/>
      <c r="H31" s="59"/>
      <c r="I31" s="59"/>
      <c r="J31" s="59"/>
      <c r="K31" s="59"/>
      <c r="L31" s="60"/>
    </row>
    <row r="32" spans="1:12" ht="26.25" customHeight="1">
      <c r="A32" s="441" t="s">
        <v>9</v>
      </c>
      <c r="B32" s="442"/>
      <c r="C32" s="82"/>
      <c r="D32" s="113"/>
      <c r="E32" s="114"/>
      <c r="F32" s="134"/>
      <c r="G32" s="373">
        <f>IF(F32&gt;E32,"months requested cannot exceed term",IF(OR(D32="",E32=""),0,(D32/E32)*F32)*C32)</f>
        <v>0</v>
      </c>
      <c r="H32" s="374"/>
      <c r="I32" s="439"/>
      <c r="J32" s="440"/>
      <c r="K32" s="439"/>
      <c r="L32" s="440"/>
    </row>
    <row r="33" spans="1:12" ht="26.25" customHeight="1">
      <c r="A33" s="420" t="s">
        <v>10</v>
      </c>
      <c r="B33" s="421"/>
      <c r="C33" s="82"/>
      <c r="D33" s="113"/>
      <c r="E33" s="114"/>
      <c r="F33" s="134"/>
      <c r="G33" s="373">
        <f>IF(F33&gt;E33,"months requested cannot exceed term",IF(OR(D33="",E33=""),0,(D33/E33)*F33)*C33)</f>
        <v>0</v>
      </c>
      <c r="H33" s="374"/>
      <c r="I33" s="439"/>
      <c r="J33" s="440"/>
      <c r="K33" s="439"/>
      <c r="L33" s="440"/>
    </row>
    <row r="34" spans="1:12" ht="26.25" customHeight="1">
      <c r="A34" s="420" t="s">
        <v>11</v>
      </c>
      <c r="B34" s="421"/>
      <c r="C34" s="82"/>
      <c r="D34" s="113"/>
      <c r="E34" s="114"/>
      <c r="F34" s="134"/>
      <c r="G34" s="373">
        <f>IF(F34&gt;E34,"months requested cannot exceed term",IF(OR(D34="",E34=""),0,(D34/E34)*F34)*C34)</f>
        <v>0</v>
      </c>
      <c r="H34" s="374"/>
      <c r="I34" s="439"/>
      <c r="J34" s="440"/>
      <c r="K34" s="439"/>
      <c r="L34" s="440"/>
    </row>
    <row r="35" spans="1:12" ht="15">
      <c r="A35" s="422" t="s">
        <v>13</v>
      </c>
      <c r="B35" s="423"/>
      <c r="C35" s="281"/>
      <c r="D35" s="103"/>
      <c r="E35" s="103"/>
      <c r="F35" s="103"/>
      <c r="G35" s="368">
        <f>SUM(G23:H34)</f>
        <v>0</v>
      </c>
      <c r="H35" s="358"/>
      <c r="I35" s="368">
        <f>SUM(I23:J34)</f>
        <v>0</v>
      </c>
      <c r="J35" s="358"/>
      <c r="K35" s="368">
        <f>SUM(K23:L34)</f>
        <v>0</v>
      </c>
      <c r="L35" s="358"/>
    </row>
    <row r="36" spans="1:12" ht="15">
      <c r="A36" s="422" t="s">
        <v>14</v>
      </c>
      <c r="B36" s="423"/>
      <c r="C36" s="19" t="s">
        <v>15</v>
      </c>
      <c r="D36" s="117"/>
      <c r="E36" s="117"/>
      <c r="F36" s="117"/>
      <c r="G36" s="24"/>
      <c r="H36" s="25"/>
      <c r="I36" s="25"/>
      <c r="J36" s="25"/>
      <c r="K36" s="25"/>
      <c r="L36" s="26"/>
    </row>
    <row r="37" spans="1:12">
      <c r="A37" s="424" t="s">
        <v>8</v>
      </c>
      <c r="B37" s="425"/>
      <c r="C37" s="178">
        <v>0.23499999999999999</v>
      </c>
      <c r="D37" s="116"/>
      <c r="E37" s="119"/>
      <c r="F37" s="120"/>
      <c r="G37" s="357">
        <f>SUM(G23:H32)*C37</f>
        <v>0</v>
      </c>
      <c r="H37" s="358"/>
      <c r="I37" s="368">
        <f>SUM(I23:J32)*C37</f>
        <v>0</v>
      </c>
      <c r="J37" s="358"/>
      <c r="K37" s="368">
        <f>SUM(K23:L32)*C37</f>
        <v>0</v>
      </c>
      <c r="L37" s="358"/>
    </row>
    <row r="38" spans="1:12">
      <c r="A38" s="424" t="s">
        <v>10</v>
      </c>
      <c r="B38" s="425"/>
      <c r="C38" s="178">
        <v>0.06</v>
      </c>
      <c r="D38" s="121"/>
      <c r="E38" s="118"/>
      <c r="F38" s="122"/>
      <c r="G38" s="357">
        <f>G33*C38</f>
        <v>0</v>
      </c>
      <c r="H38" s="358"/>
      <c r="I38" s="368">
        <f>I33*C38</f>
        <v>0</v>
      </c>
      <c r="J38" s="358"/>
      <c r="K38" s="368">
        <f>K33*C38</f>
        <v>0</v>
      </c>
      <c r="L38" s="358"/>
    </row>
    <row r="39" spans="1:12">
      <c r="A39" s="424" t="s">
        <v>11</v>
      </c>
      <c r="B39" s="425"/>
      <c r="C39" s="178">
        <v>0.02</v>
      </c>
      <c r="D39" s="123"/>
      <c r="E39" s="124"/>
      <c r="F39" s="125"/>
      <c r="G39" s="357">
        <f>G34*C39</f>
        <v>0</v>
      </c>
      <c r="H39" s="358"/>
      <c r="I39" s="368">
        <f>I34*C39</f>
        <v>0</v>
      </c>
      <c r="J39" s="358"/>
      <c r="K39" s="368">
        <f>K34*C39</f>
        <v>0</v>
      </c>
      <c r="L39" s="358"/>
    </row>
    <row r="40" spans="1:12" ht="15">
      <c r="A40" s="426" t="s">
        <v>16</v>
      </c>
      <c r="B40" s="427"/>
      <c r="C40" s="457"/>
      <c r="D40" s="7"/>
      <c r="E40" s="7"/>
      <c r="F40" s="7"/>
      <c r="G40" s="368">
        <f>SUM(G35:H39)</f>
        <v>0</v>
      </c>
      <c r="H40" s="358"/>
      <c r="I40" s="368">
        <f>SUM(I35:J39)</f>
        <v>0</v>
      </c>
      <c r="J40" s="358"/>
      <c r="K40" s="368">
        <f>SUM(K35:L39)</f>
        <v>0</v>
      </c>
      <c r="L40" s="358"/>
    </row>
    <row r="41" spans="1:12" ht="15">
      <c r="A41" s="426" t="s">
        <v>17</v>
      </c>
      <c r="B41" s="427"/>
      <c r="C41" s="458"/>
      <c r="D41" s="7"/>
      <c r="E41" s="7"/>
      <c r="F41" s="7"/>
      <c r="G41" s="367"/>
      <c r="H41" s="362"/>
      <c r="I41" s="367"/>
      <c r="J41" s="362"/>
      <c r="K41" s="367"/>
      <c r="L41" s="362"/>
    </row>
    <row r="42" spans="1:12" ht="15">
      <c r="A42" s="426" t="s">
        <v>18</v>
      </c>
      <c r="B42" s="427"/>
      <c r="C42" s="458"/>
      <c r="D42" s="7"/>
      <c r="E42" s="7"/>
      <c r="F42" s="7"/>
      <c r="G42" s="367"/>
      <c r="H42" s="362"/>
      <c r="I42" s="367"/>
      <c r="J42" s="362"/>
      <c r="K42" s="367"/>
      <c r="L42" s="362"/>
    </row>
    <row r="43" spans="1:12" ht="15">
      <c r="A43" s="426" t="s">
        <v>19</v>
      </c>
      <c r="B43" s="427"/>
      <c r="C43" s="458"/>
      <c r="D43" s="7"/>
      <c r="E43" s="7"/>
      <c r="F43" s="7"/>
      <c r="G43" s="367"/>
      <c r="H43" s="362"/>
      <c r="I43" s="367"/>
      <c r="J43" s="362"/>
      <c r="K43" s="367"/>
      <c r="L43" s="362"/>
    </row>
    <row r="44" spans="1:12" ht="15">
      <c r="A44" s="426" t="s">
        <v>20</v>
      </c>
      <c r="B44" s="427"/>
      <c r="C44" s="458"/>
      <c r="D44" s="7"/>
      <c r="E44" s="7"/>
      <c r="F44" s="7"/>
      <c r="G44" s="109"/>
      <c r="H44" s="47"/>
      <c r="I44" s="47"/>
      <c r="J44" s="47"/>
      <c r="K44" s="47"/>
      <c r="L44" s="48"/>
    </row>
    <row r="45" spans="1:12">
      <c r="A45" s="424" t="s">
        <v>81</v>
      </c>
      <c r="B45" s="425"/>
      <c r="C45" s="458"/>
      <c r="D45" s="7"/>
      <c r="E45" s="7"/>
      <c r="F45" s="7"/>
      <c r="G45" s="445">
        <f>SUM(C61:C67)</f>
        <v>0</v>
      </c>
      <c r="H45" s="446"/>
      <c r="I45" s="443"/>
      <c r="J45" s="444"/>
      <c r="K45" s="443"/>
      <c r="L45" s="444"/>
    </row>
    <row r="46" spans="1:12">
      <c r="A46" s="424" t="s">
        <v>22</v>
      </c>
      <c r="B46" s="425"/>
      <c r="C46" s="458"/>
      <c r="D46" s="7"/>
      <c r="E46" s="7"/>
      <c r="F46" s="7"/>
      <c r="G46" s="443"/>
      <c r="H46" s="444"/>
      <c r="I46" s="443"/>
      <c r="J46" s="444"/>
      <c r="K46" s="443"/>
      <c r="L46" s="444"/>
    </row>
    <row r="47" spans="1:12">
      <c r="A47" s="424" t="s">
        <v>23</v>
      </c>
      <c r="B47" s="425"/>
      <c r="C47" s="458"/>
      <c r="D47" s="7"/>
      <c r="E47" s="7"/>
      <c r="F47" s="7"/>
      <c r="G47" s="443"/>
      <c r="H47" s="444"/>
      <c r="I47" s="443"/>
      <c r="J47" s="444"/>
      <c r="K47" s="443"/>
      <c r="L47" s="444"/>
    </row>
    <row r="48" spans="1:12" ht="15">
      <c r="A48" s="426" t="s">
        <v>24</v>
      </c>
      <c r="B48" s="427"/>
      <c r="C48" s="458"/>
      <c r="D48" s="7"/>
      <c r="E48" s="7"/>
      <c r="F48" s="7"/>
      <c r="G48" s="443"/>
      <c r="H48" s="444"/>
      <c r="I48" s="443"/>
      <c r="J48" s="444"/>
      <c r="K48" s="443"/>
      <c r="L48" s="444"/>
    </row>
    <row r="49" spans="1:12" ht="15">
      <c r="A49" s="426" t="s">
        <v>25</v>
      </c>
      <c r="B49" s="447"/>
      <c r="C49" s="458"/>
      <c r="D49" s="7"/>
      <c r="E49" s="7"/>
      <c r="F49" s="7"/>
      <c r="G49" s="443"/>
      <c r="H49" s="444"/>
      <c r="I49" s="443"/>
      <c r="J49" s="444"/>
      <c r="K49" s="443"/>
      <c r="L49" s="444"/>
    </row>
    <row r="50" spans="1:12" ht="15">
      <c r="A50" s="426" t="s">
        <v>26</v>
      </c>
      <c r="B50" s="427"/>
      <c r="C50" s="458"/>
      <c r="D50" s="7"/>
      <c r="E50" s="7"/>
      <c r="F50" s="7"/>
      <c r="G50" s="443"/>
      <c r="H50" s="444"/>
      <c r="I50" s="443"/>
      <c r="J50" s="444"/>
      <c r="K50" s="443"/>
      <c r="L50" s="444"/>
    </row>
    <row r="51" spans="1:12" ht="15">
      <c r="A51" s="426" t="s">
        <v>27</v>
      </c>
      <c r="B51" s="427"/>
      <c r="C51" s="458"/>
      <c r="D51" s="7"/>
      <c r="E51" s="7"/>
      <c r="F51" s="7"/>
      <c r="G51" s="443"/>
      <c r="H51" s="444"/>
      <c r="I51" s="443"/>
      <c r="J51" s="444"/>
      <c r="K51" s="443"/>
      <c r="L51" s="444"/>
    </row>
    <row r="52" spans="1:12" ht="15">
      <c r="A52" s="426" t="s">
        <v>28</v>
      </c>
      <c r="B52" s="427"/>
      <c r="C52" s="459"/>
      <c r="D52" s="107"/>
      <c r="E52" s="107"/>
      <c r="F52" s="107"/>
      <c r="G52" s="368">
        <f>G40+G41+G42+G43+G45+G46+G47+G48+G49+G50+G51</f>
        <v>0</v>
      </c>
      <c r="H52" s="358"/>
      <c r="I52" s="368">
        <f>I40+I41+I42+I43+I45+I46+I47+I48+I49+I50+I51</f>
        <v>0</v>
      </c>
      <c r="J52" s="358"/>
      <c r="K52" s="368">
        <f>K40+K41+K42+K43+K45+K46+K47+K48+K49+K50+K51</f>
        <v>0</v>
      </c>
      <c r="L52" s="358"/>
    </row>
    <row r="53" spans="1:12" ht="15">
      <c r="A53" s="22"/>
      <c r="B53" s="23"/>
      <c r="C53" s="19" t="s">
        <v>30</v>
      </c>
      <c r="D53" s="101"/>
      <c r="E53" s="101"/>
      <c r="F53" s="101"/>
      <c r="G53" s="24"/>
      <c r="H53" s="25"/>
      <c r="I53" s="25"/>
      <c r="J53" s="25"/>
      <c r="K53" s="25"/>
      <c r="L53" s="26"/>
    </row>
    <row r="54" spans="1:12" ht="15">
      <c r="A54" s="426" t="s">
        <v>29</v>
      </c>
      <c r="B54" s="427"/>
      <c r="C54" s="27">
        <f>IF(OR(B12="Select",B13="Select",G12="Select"),0,IF((AND(B12="Research",B13="On Campus",G12="No")),50%,IF((AND(B12="Instruction",B13="On Campus", G12="No")),55%,IF((AND(B12="Other",B13="On Campus", G12="No")),32.5%,IF(AND(B13="Off Campus",G12="No"),26%,IF(G12="Yes",G13))))))</f>
        <v>0</v>
      </c>
      <c r="D54" s="102"/>
      <c r="E54" s="102"/>
      <c r="F54" s="102"/>
      <c r="G54" s="368">
        <f>C54*B55</f>
        <v>0</v>
      </c>
      <c r="H54" s="358"/>
      <c r="I54" s="368">
        <f>C54*I52</f>
        <v>0</v>
      </c>
      <c r="J54" s="358"/>
      <c r="K54" s="368">
        <f>C54*K52</f>
        <v>0</v>
      </c>
      <c r="L54" s="358"/>
    </row>
    <row r="55" spans="1:12">
      <c r="A55" s="89" t="s">
        <v>31</v>
      </c>
      <c r="B55" s="74">
        <f>IF(AND(G12="No",(Year1!G45+Year2!G45)&lt;=25000),G52-G48-G49-G50,IF(AND(G12="No",(Year1!G45+Year2!G45)&gt;25000),G52-G45+SUM(G61:G67)-G48-G49-G50,IF((G12="Yes"),G52,)))</f>
        <v>0</v>
      </c>
      <c r="C55" s="62"/>
      <c r="D55" s="63"/>
      <c r="E55" s="63"/>
      <c r="F55" s="64"/>
      <c r="G55" s="24"/>
      <c r="H55" s="25"/>
      <c r="I55" s="25"/>
      <c r="J55" s="25"/>
      <c r="K55" s="25"/>
      <c r="L55" s="26"/>
    </row>
    <row r="56" spans="1:12" ht="15">
      <c r="A56" s="422" t="s">
        <v>32</v>
      </c>
      <c r="B56" s="455"/>
      <c r="C56" s="103"/>
      <c r="D56" s="259"/>
      <c r="E56" s="259"/>
      <c r="F56" s="260"/>
      <c r="G56" s="357">
        <f>G52+G54</f>
        <v>0</v>
      </c>
      <c r="H56" s="358"/>
      <c r="I56" s="368">
        <f>I52+I54</f>
        <v>0</v>
      </c>
      <c r="J56" s="358"/>
      <c r="K56" s="368">
        <f>K52+K54</f>
        <v>0</v>
      </c>
      <c r="L56" s="358"/>
    </row>
    <row r="57" spans="1:12">
      <c r="A57" s="28"/>
      <c r="B57" s="29"/>
      <c r="C57" s="29"/>
      <c r="D57" s="29"/>
      <c r="E57" s="29"/>
      <c r="F57" s="29"/>
      <c r="G57" s="29"/>
      <c r="H57" s="29"/>
      <c r="I57" s="29"/>
      <c r="J57" s="29"/>
      <c r="K57" s="29"/>
      <c r="L57" s="73"/>
    </row>
    <row r="58" spans="1:12">
      <c r="A58" s="28"/>
      <c r="B58" s="29"/>
      <c r="C58" s="29"/>
      <c r="D58" s="29"/>
      <c r="E58" s="29"/>
      <c r="F58" s="29"/>
      <c r="G58" s="29"/>
      <c r="H58" s="29"/>
      <c r="I58" s="29"/>
      <c r="J58" s="29"/>
      <c r="K58" s="29"/>
      <c r="L58" s="73"/>
    </row>
    <row r="59" spans="1:12" ht="15">
      <c r="A59" s="365" t="s">
        <v>53</v>
      </c>
      <c r="B59" s="366"/>
      <c r="C59" s="31"/>
      <c r="D59" s="31"/>
      <c r="E59" s="31"/>
      <c r="F59" s="31"/>
      <c r="G59" s="31"/>
      <c r="H59" s="29"/>
      <c r="I59" s="29"/>
      <c r="J59" s="29"/>
      <c r="K59" s="29"/>
      <c r="L59" s="73"/>
    </row>
    <row r="60" spans="1:12">
      <c r="A60" s="70" t="s">
        <v>54</v>
      </c>
      <c r="B60" s="71"/>
      <c r="C60" s="72" t="s">
        <v>3</v>
      </c>
      <c r="D60" s="138"/>
      <c r="E60" s="138"/>
      <c r="F60" s="138"/>
      <c r="G60" s="52" t="s">
        <v>5</v>
      </c>
      <c r="H60" s="62"/>
      <c r="I60" s="63"/>
      <c r="J60" s="63"/>
      <c r="K60" s="63"/>
      <c r="L60" s="64"/>
    </row>
    <row r="61" spans="1:12">
      <c r="A61" s="418">
        <f>Year1!A61</f>
        <v>0</v>
      </c>
      <c r="B61" s="419"/>
      <c r="C61" s="271"/>
      <c r="D61" s="140"/>
      <c r="E61" s="141"/>
      <c r="F61" s="142"/>
      <c r="G61" s="137">
        <f>IF(AND(C61&gt;0,Year1!C61+Year2!C61&gt;25000),(25000-(Year1!G61)),C61)</f>
        <v>0</v>
      </c>
      <c r="H61" s="65"/>
      <c r="I61" s="61"/>
      <c r="J61" s="61"/>
      <c r="K61" s="61"/>
      <c r="L61" s="66"/>
    </row>
    <row r="62" spans="1:12">
      <c r="A62" s="418">
        <f>Year1!A62</f>
        <v>0</v>
      </c>
      <c r="B62" s="419"/>
      <c r="C62" s="271"/>
      <c r="D62" s="143"/>
      <c r="E62" s="139"/>
      <c r="F62" s="144"/>
      <c r="G62" s="137">
        <f>IF(AND(C62&gt;0,Year1!C62+Year2!C62&gt;25000),(25000-(Year1!G62)),C62)</f>
        <v>0</v>
      </c>
      <c r="H62" s="65"/>
      <c r="I62" s="61"/>
      <c r="J62" s="61"/>
      <c r="K62" s="61"/>
      <c r="L62" s="66"/>
    </row>
    <row r="63" spans="1:12">
      <c r="A63" s="418">
        <f>Year1!A63</f>
        <v>0</v>
      </c>
      <c r="B63" s="419"/>
      <c r="C63" s="271"/>
      <c r="D63" s="143"/>
      <c r="E63" s="139"/>
      <c r="F63" s="144"/>
      <c r="G63" s="137">
        <f>IF(AND(C63&gt;0,Year1!C63+Year2!C63&gt;25000),(25000-(Year1!G63)),C63)</f>
        <v>0</v>
      </c>
      <c r="H63" s="65"/>
      <c r="I63" s="61"/>
      <c r="J63" s="61"/>
      <c r="K63" s="61"/>
      <c r="L63" s="66"/>
    </row>
    <row r="64" spans="1:12">
      <c r="A64" s="418">
        <f>Year1!A64</f>
        <v>0</v>
      </c>
      <c r="B64" s="419"/>
      <c r="C64" s="271"/>
      <c r="D64" s="143"/>
      <c r="E64" s="139"/>
      <c r="F64" s="144"/>
      <c r="G64" s="137">
        <f>IF(AND(C64&gt;0,Year1!C64+Year2!C64&gt;25000),(25000-(Year1!G64)),C64)</f>
        <v>0</v>
      </c>
      <c r="H64" s="65"/>
      <c r="I64" s="61"/>
      <c r="J64" s="61"/>
      <c r="K64" s="61"/>
      <c r="L64" s="66"/>
    </row>
    <row r="65" spans="1:12">
      <c r="A65" s="416">
        <f>Year1!A65</f>
        <v>0</v>
      </c>
      <c r="B65" s="417"/>
      <c r="C65" s="99"/>
      <c r="D65" s="38"/>
      <c r="E65" s="39"/>
      <c r="F65" s="40"/>
      <c r="G65" s="137">
        <f>IF(AND(C65&gt;0,Year1!C65+Year2!C65&gt;25000),(25000-(Year1!G65)),C65)</f>
        <v>0</v>
      </c>
      <c r="H65" s="65"/>
      <c r="I65" s="61"/>
      <c r="J65" s="61"/>
      <c r="K65" s="61"/>
      <c r="L65" s="66"/>
    </row>
    <row r="66" spans="1:12">
      <c r="A66" s="416">
        <f>Year1!A66</f>
        <v>0</v>
      </c>
      <c r="B66" s="417"/>
      <c r="C66" s="99"/>
      <c r="D66" s="38"/>
      <c r="E66" s="39"/>
      <c r="F66" s="40"/>
      <c r="G66" s="137">
        <f>IF(AND(C66&gt;0,Year1!C66+Year2!C66&gt;25000),(25000-(Year1!G66)),C66)</f>
        <v>0</v>
      </c>
      <c r="H66" s="65"/>
      <c r="I66" s="61"/>
      <c r="J66" s="61"/>
      <c r="K66" s="61"/>
      <c r="L66" s="66"/>
    </row>
    <row r="67" spans="1:12">
      <c r="A67" s="416">
        <f>Year1!A67</f>
        <v>0</v>
      </c>
      <c r="B67" s="417"/>
      <c r="C67" s="99"/>
      <c r="D67" s="41"/>
      <c r="E67" s="42"/>
      <c r="F67" s="43"/>
      <c r="G67" s="137">
        <f>IF(AND(C67&gt;0,Year1!C67+Year2!C67&gt;25000),(25000-(Year1!G67)),C67)</f>
        <v>0</v>
      </c>
      <c r="H67" s="67"/>
      <c r="I67" s="68"/>
      <c r="J67" s="68"/>
      <c r="K67" s="68"/>
      <c r="L67" s="69"/>
    </row>
  </sheetData>
  <sheetProtection password="EF3D" sheet="1" objects="1" scenarios="1" selectLockedCells="1"/>
  <mergeCells count="147">
    <mergeCell ref="A1:L3"/>
    <mergeCell ref="N1:T3"/>
    <mergeCell ref="A56:B56"/>
    <mergeCell ref="G56:H56"/>
    <mergeCell ref="I56:J56"/>
    <mergeCell ref="K56:L56"/>
    <mergeCell ref="A51:B51"/>
    <mergeCell ref="C7:G7"/>
    <mergeCell ref="C8:G8"/>
    <mergeCell ref="C9:G9"/>
    <mergeCell ref="H7:J7"/>
    <mergeCell ref="H8:J8"/>
    <mergeCell ref="H9:J9"/>
    <mergeCell ref="K7:L7"/>
    <mergeCell ref="K8:L8"/>
    <mergeCell ref="K9:L9"/>
    <mergeCell ref="A52:B52"/>
    <mergeCell ref="G52:H52"/>
    <mergeCell ref="I52:J52"/>
    <mergeCell ref="K52:L52"/>
    <mergeCell ref="I48:J48"/>
    <mergeCell ref="K48:L48"/>
    <mergeCell ref="A40:B40"/>
    <mergeCell ref="C40:C52"/>
    <mergeCell ref="K47:L47"/>
    <mergeCell ref="A48:B48"/>
    <mergeCell ref="G46:H46"/>
    <mergeCell ref="G54:H54"/>
    <mergeCell ref="I54:J54"/>
    <mergeCell ref="K54:L54"/>
    <mergeCell ref="A49:B49"/>
    <mergeCell ref="G49:H49"/>
    <mergeCell ref="I49:J49"/>
    <mergeCell ref="K49:L49"/>
    <mergeCell ref="A50:B50"/>
    <mergeCell ref="G50:H50"/>
    <mergeCell ref="I50:J50"/>
    <mergeCell ref="K50:L50"/>
    <mergeCell ref="G51:H51"/>
    <mergeCell ref="I51:J51"/>
    <mergeCell ref="K51:L51"/>
    <mergeCell ref="G39:H39"/>
    <mergeCell ref="I39:J39"/>
    <mergeCell ref="K39:L39"/>
    <mergeCell ref="G48:H48"/>
    <mergeCell ref="A45:B45"/>
    <mergeCell ref="G45:H45"/>
    <mergeCell ref="I45:J45"/>
    <mergeCell ref="K45:L45"/>
    <mergeCell ref="K40:L40"/>
    <mergeCell ref="A41:B41"/>
    <mergeCell ref="G41:H41"/>
    <mergeCell ref="I41:J41"/>
    <mergeCell ref="K41:L41"/>
    <mergeCell ref="A42:B42"/>
    <mergeCell ref="G42:H42"/>
    <mergeCell ref="I42:J42"/>
    <mergeCell ref="K42:L42"/>
    <mergeCell ref="G40:H40"/>
    <mergeCell ref="I40:J40"/>
    <mergeCell ref="I46:J46"/>
    <mergeCell ref="K46:L46"/>
    <mergeCell ref="A47:B47"/>
    <mergeCell ref="G47:H47"/>
    <mergeCell ref="I47:J47"/>
    <mergeCell ref="G43:H43"/>
    <mergeCell ref="I43:J43"/>
    <mergeCell ref="K43:L43"/>
    <mergeCell ref="A44:B44"/>
    <mergeCell ref="G33:H33"/>
    <mergeCell ref="I33:J33"/>
    <mergeCell ref="K33:L33"/>
    <mergeCell ref="A34:B34"/>
    <mergeCell ref="G34:H34"/>
    <mergeCell ref="I34:J34"/>
    <mergeCell ref="K34:L34"/>
    <mergeCell ref="A35:B35"/>
    <mergeCell ref="G35:H35"/>
    <mergeCell ref="I35:J35"/>
    <mergeCell ref="K35:L35"/>
    <mergeCell ref="A37:B37"/>
    <mergeCell ref="G37:H37"/>
    <mergeCell ref="I37:J37"/>
    <mergeCell ref="K37:L37"/>
    <mergeCell ref="A38:B38"/>
    <mergeCell ref="G38:H38"/>
    <mergeCell ref="I38:J38"/>
    <mergeCell ref="K38:L38"/>
    <mergeCell ref="A39:B39"/>
    <mergeCell ref="G29:H29"/>
    <mergeCell ref="I29:J29"/>
    <mergeCell ref="K29:L29"/>
    <mergeCell ref="G30:H30"/>
    <mergeCell ref="I30:J30"/>
    <mergeCell ref="K30:L30"/>
    <mergeCell ref="A31:B31"/>
    <mergeCell ref="A32:B32"/>
    <mergeCell ref="G32:H32"/>
    <mergeCell ref="I32:J32"/>
    <mergeCell ref="K32:L32"/>
    <mergeCell ref="G26:H26"/>
    <mergeCell ref="I26:J26"/>
    <mergeCell ref="K26:L26"/>
    <mergeCell ref="G27:H27"/>
    <mergeCell ref="I27:J27"/>
    <mergeCell ref="K27:L27"/>
    <mergeCell ref="G28:H28"/>
    <mergeCell ref="I28:J28"/>
    <mergeCell ref="K28:L28"/>
    <mergeCell ref="G23:H23"/>
    <mergeCell ref="I23:J23"/>
    <mergeCell ref="K23:L23"/>
    <mergeCell ref="G24:H24"/>
    <mergeCell ref="I24:J24"/>
    <mergeCell ref="K24:L24"/>
    <mergeCell ref="G25:H25"/>
    <mergeCell ref="I25:J25"/>
    <mergeCell ref="K25:L25"/>
    <mergeCell ref="B5:L5"/>
    <mergeCell ref="J12:K12"/>
    <mergeCell ref="J13:K13"/>
    <mergeCell ref="C14:G14"/>
    <mergeCell ref="I14:J14"/>
    <mergeCell ref="G20:H20"/>
    <mergeCell ref="I20:J20"/>
    <mergeCell ref="K20:L20"/>
    <mergeCell ref="J15:K15"/>
    <mergeCell ref="C12:F12"/>
    <mergeCell ref="C13:F13"/>
    <mergeCell ref="D21:D22"/>
    <mergeCell ref="E21:E22"/>
    <mergeCell ref="F21:F22"/>
    <mergeCell ref="A66:B66"/>
    <mergeCell ref="A67:B67"/>
    <mergeCell ref="A63:B63"/>
    <mergeCell ref="A64:B64"/>
    <mergeCell ref="A65:B65"/>
    <mergeCell ref="A59:B59"/>
    <mergeCell ref="A61:B61"/>
    <mergeCell ref="A62:B62"/>
    <mergeCell ref="A33:B33"/>
    <mergeCell ref="A36:B36"/>
    <mergeCell ref="A46:B46"/>
    <mergeCell ref="A54:B54"/>
    <mergeCell ref="A43:B43"/>
    <mergeCell ref="C21:C22"/>
    <mergeCell ref="B21:B22"/>
  </mergeCells>
  <conditionalFormatting sqref="K14">
    <cfRule type="cellIs" dxfId="27" priority="14" stopIfTrue="1" operator="greaterThan">
      <formula>0.05</formula>
    </cfRule>
    <cfRule type="cellIs" dxfId="26" priority="15" stopIfTrue="1" operator="greaterThan">
      <formula>0.06</formula>
    </cfRule>
    <cfRule type="cellIs" dxfId="25" priority="16" stopIfTrue="1" operator="greaterThan">
      <formula>0.05</formula>
    </cfRule>
    <cfRule type="cellIs" dxfId="24" priority="17" stopIfTrue="1" operator="greaterThan">
      <formula>5</formula>
    </cfRule>
  </conditionalFormatting>
  <conditionalFormatting sqref="C23:C30">
    <cfRule type="cellIs" dxfId="23" priority="13" operator="greaterThan">
      <formula>0.2</formula>
    </cfRule>
  </conditionalFormatting>
  <conditionalFormatting sqref="I52:J52">
    <cfRule type="expression" dxfId="22" priority="12">
      <formula>I52&gt;I54</formula>
    </cfRule>
  </conditionalFormatting>
  <conditionalFormatting sqref="K52:L52">
    <cfRule type="expression" dxfId="21" priority="11">
      <formula>K52&gt;K54</formula>
    </cfRule>
  </conditionalFormatting>
  <conditionalFormatting sqref="C54:F54">
    <cfRule type="expression" priority="5" stopIfTrue="1">
      <formula>"If(B13 = ""Off Campus"", 26%)"</formula>
    </cfRule>
  </conditionalFormatting>
  <conditionalFormatting sqref="C54:F54">
    <cfRule type="expression" priority="4" stopIfTrue="1">
      <formula>"If(B13 = ""Off Campus"", 26%)"</formula>
    </cfRule>
  </conditionalFormatting>
  <conditionalFormatting sqref="C54:F54">
    <cfRule type="expression" priority="3" stopIfTrue="1">
      <formula>"If(B13 = ""Off Campus"", 26%)"</formula>
    </cfRule>
  </conditionalFormatting>
  <conditionalFormatting sqref="G23:H30">
    <cfRule type="beginsWith" dxfId="20" priority="2" operator="beginsWith" text="months">
      <formula>LEFT(G23,LEN("months"))="months"</formula>
    </cfRule>
  </conditionalFormatting>
  <conditionalFormatting sqref="G32:H34">
    <cfRule type="beginsWith" dxfId="19" priority="1" operator="beginsWith" text="months">
      <formula>LEFT(G32,LEN("months"))="months"</formula>
    </cfRule>
  </conditionalFormatting>
  <dataValidations count="2">
    <dataValidation type="decimal" allowBlank="1" showInputMessage="1" showErrorMessage="1" errorTitle="Appointment Term" error="Appointment term cannot exceed 12 months" sqref="E23:E30 E32:E34">
      <formula1>1</formula1>
      <formula2>12</formula2>
    </dataValidation>
    <dataValidation type="decimal" allowBlank="1" showInputMessage="1" showErrorMessage="1" errorTitle="Monts Requested" error="Months requested cannot exceed 12" sqref="F23:F30 F32:F34">
      <formula1>0.1</formula1>
      <formula2>12</formula2>
    </dataValidation>
  </dataValidations>
  <pageMargins left="0.7" right="0.7" top="0.3" bottom="0.3" header="0.3" footer="0.3"/>
  <pageSetup scale="57" orientation="portrait"/>
  <ignoredErrors>
    <ignoredError sqref="B12:B13 B15:B17 G12:G13 H23" unlockedFormula="1"/>
    <ignoredError sqref="G56" evalError="1"/>
  </ignoredErrors>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'Drop-Downs'!$A$16:$A$19</xm:f>
          </x14:formula1>
          <xm:sqref>B24:B30</xm:sqref>
        </x14:dataValidation>
        <x14:dataValidation type="list" allowBlank="1" showInputMessage="1" showErrorMessage="1">
          <x14:formula1>
            <xm:f>'Drop-Downs'!$A$16:$A$19</xm:f>
          </x14:formula1>
          <xm:sqref>B23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T67"/>
  <sheetViews>
    <sheetView showZeros="0" topLeftCell="A25" zoomScale="125" zoomScaleNormal="125" zoomScalePageLayoutView="125" workbookViewId="0">
      <selection activeCell="M39" sqref="M39"/>
    </sheetView>
  </sheetViews>
  <sheetFormatPr defaultColWidth="9.140625" defaultRowHeight="14.25"/>
  <cols>
    <col min="1" max="1" width="25.140625" style="6" customWidth="1"/>
    <col min="2" max="2" width="17.7109375" style="6" customWidth="1"/>
    <col min="3" max="3" width="15.140625" style="6" customWidth="1"/>
    <col min="4" max="4" width="13.140625" style="6" customWidth="1"/>
    <col min="5" max="5" width="16.28515625" style="6" customWidth="1"/>
    <col min="6" max="6" width="13.85546875" style="6" customWidth="1"/>
    <col min="7" max="7" width="11.42578125" style="6" customWidth="1"/>
    <col min="8" max="8" width="7.5703125" style="6" customWidth="1"/>
    <col min="9" max="9" width="10.5703125" style="6" customWidth="1"/>
    <col min="10" max="10" width="11.5703125" style="6" customWidth="1"/>
    <col min="11" max="11" width="11.28515625" style="6" customWidth="1"/>
    <col min="12" max="12" width="5.28515625" style="6" customWidth="1"/>
    <col min="13" max="13" width="3.7109375" style="44" customWidth="1"/>
    <col min="14" max="16384" width="9.140625" style="44"/>
  </cols>
  <sheetData>
    <row r="1" spans="1:20" ht="12.75">
      <c r="A1" s="474" t="s">
        <v>151</v>
      </c>
      <c r="B1" s="475"/>
      <c r="C1" s="475"/>
      <c r="D1" s="475"/>
      <c r="E1" s="475"/>
      <c r="F1" s="475"/>
      <c r="G1" s="475"/>
      <c r="H1" s="475"/>
      <c r="I1" s="475"/>
      <c r="J1" s="475"/>
      <c r="K1" s="475"/>
      <c r="L1" s="476"/>
      <c r="N1" s="394" t="s">
        <v>55</v>
      </c>
      <c r="O1" s="395"/>
      <c r="P1" s="395"/>
      <c r="Q1" s="395"/>
      <c r="R1" s="395"/>
      <c r="S1" s="395"/>
      <c r="T1" s="396"/>
    </row>
    <row r="2" spans="1:20" ht="12.75">
      <c r="A2" s="477"/>
      <c r="B2" s="478"/>
      <c r="C2" s="478"/>
      <c r="D2" s="478"/>
      <c r="E2" s="478"/>
      <c r="F2" s="478"/>
      <c r="G2" s="478"/>
      <c r="H2" s="478"/>
      <c r="I2" s="478"/>
      <c r="J2" s="478"/>
      <c r="K2" s="478"/>
      <c r="L2" s="479"/>
      <c r="N2" s="397"/>
      <c r="O2" s="398"/>
      <c r="P2" s="398"/>
      <c r="Q2" s="398"/>
      <c r="R2" s="398"/>
      <c r="S2" s="398"/>
      <c r="T2" s="399"/>
    </row>
    <row r="3" spans="1:20" ht="13.5" thickBot="1">
      <c r="A3" s="480"/>
      <c r="B3" s="481"/>
      <c r="C3" s="481"/>
      <c r="D3" s="481"/>
      <c r="E3" s="481"/>
      <c r="F3" s="481"/>
      <c r="G3" s="481"/>
      <c r="H3" s="481"/>
      <c r="I3" s="481"/>
      <c r="J3" s="481"/>
      <c r="K3" s="481"/>
      <c r="L3" s="482"/>
      <c r="N3" s="400"/>
      <c r="O3" s="401"/>
      <c r="P3" s="401"/>
      <c r="Q3" s="401"/>
      <c r="R3" s="401"/>
      <c r="S3" s="401"/>
      <c r="T3" s="402"/>
    </row>
    <row r="4" spans="1:20">
      <c r="A4" s="149"/>
      <c r="B4" s="7"/>
      <c r="C4" s="7"/>
      <c r="D4" s="7"/>
      <c r="E4" s="7"/>
      <c r="F4" s="7"/>
      <c r="G4" s="7"/>
      <c r="H4" s="7"/>
      <c r="I4" s="7"/>
      <c r="J4" s="7"/>
      <c r="K4" s="7"/>
      <c r="L4" s="111"/>
    </row>
    <row r="5" spans="1:20" ht="15">
      <c r="A5" s="110" t="s">
        <v>1</v>
      </c>
      <c r="B5" s="429">
        <f>Year1!B5</f>
        <v>0</v>
      </c>
      <c r="C5" s="429"/>
      <c r="D5" s="429"/>
      <c r="E5" s="429"/>
      <c r="F5" s="429"/>
      <c r="G5" s="429"/>
      <c r="H5" s="429"/>
      <c r="I5" s="429"/>
      <c r="J5" s="429"/>
      <c r="K5" s="429"/>
      <c r="L5" s="430"/>
    </row>
    <row r="6" spans="1:20">
      <c r="A6" s="149"/>
      <c r="B6" s="177"/>
      <c r="C6" s="177"/>
      <c r="D6" s="177"/>
      <c r="E6" s="177"/>
      <c r="F6" s="177"/>
      <c r="G6" s="177"/>
      <c r="H6" s="177"/>
      <c r="I6" s="177"/>
      <c r="J6" s="177"/>
      <c r="K6" s="177"/>
      <c r="L6" s="211"/>
    </row>
    <row r="7" spans="1:20" ht="15">
      <c r="A7" s="110" t="s">
        <v>78</v>
      </c>
      <c r="B7" s="177"/>
      <c r="C7" s="456">
        <f>Year1!C7</f>
        <v>0</v>
      </c>
      <c r="D7" s="456"/>
      <c r="E7" s="456"/>
      <c r="F7" s="456"/>
      <c r="G7" s="456"/>
      <c r="H7" s="456" t="str">
        <f>Year1!H7</f>
        <v>Select Department</v>
      </c>
      <c r="I7" s="456"/>
      <c r="J7" s="456"/>
      <c r="K7" s="403">
        <f>Year1!K7</f>
        <v>0</v>
      </c>
      <c r="L7" s="403"/>
    </row>
    <row r="8" spans="1:20" ht="15">
      <c r="A8" s="110"/>
      <c r="B8" s="177"/>
      <c r="C8" s="456">
        <f>Year1!C8</f>
        <v>0</v>
      </c>
      <c r="D8" s="456"/>
      <c r="E8" s="456"/>
      <c r="F8" s="456"/>
      <c r="G8" s="456"/>
      <c r="H8" s="456">
        <f>Year1!H8</f>
        <v>0</v>
      </c>
      <c r="I8" s="456"/>
      <c r="J8" s="456"/>
      <c r="K8" s="403">
        <f>Year1!K8</f>
        <v>0</v>
      </c>
      <c r="L8" s="403"/>
    </row>
    <row r="9" spans="1:20" ht="15">
      <c r="A9" s="110"/>
      <c r="B9" s="177"/>
      <c r="C9" s="456">
        <f>Year1!C9</f>
        <v>0</v>
      </c>
      <c r="D9" s="456"/>
      <c r="E9" s="456"/>
      <c r="F9" s="456"/>
      <c r="G9" s="456"/>
      <c r="H9" s="456">
        <f>Year1!H9</f>
        <v>0</v>
      </c>
      <c r="I9" s="456"/>
      <c r="J9" s="456"/>
      <c r="K9" s="403">
        <f>Year1!K9</f>
        <v>0</v>
      </c>
      <c r="L9" s="403"/>
    </row>
    <row r="10" spans="1:20" ht="15">
      <c r="A10" s="110"/>
      <c r="B10" s="7"/>
      <c r="C10" s="7"/>
      <c r="D10" s="7"/>
      <c r="E10" s="7"/>
      <c r="F10" s="7"/>
      <c r="G10" s="7"/>
      <c r="H10" s="7"/>
      <c r="I10" s="7"/>
      <c r="J10" s="7"/>
      <c r="K10" s="7"/>
      <c r="L10" s="111"/>
    </row>
    <row r="11" spans="1:20">
      <c r="A11" s="149"/>
      <c r="B11" s="7"/>
      <c r="C11" s="7"/>
      <c r="D11" s="7"/>
      <c r="E11" s="7"/>
      <c r="F11" s="7"/>
      <c r="G11" s="7"/>
      <c r="H11" s="7"/>
      <c r="I11" s="7"/>
      <c r="J11" s="7"/>
      <c r="K11" s="7"/>
      <c r="L11" s="111"/>
    </row>
    <row r="12" spans="1:20">
      <c r="A12" s="152" t="s">
        <v>44</v>
      </c>
      <c r="B12" s="278" t="str">
        <f>Year1!B12</f>
        <v>Select</v>
      </c>
      <c r="C12" s="433" t="s">
        <v>46</v>
      </c>
      <c r="D12" s="369"/>
      <c r="E12" s="369"/>
      <c r="F12" s="434"/>
      <c r="G12" s="153" t="str">
        <f>Year1!G12</f>
        <v>Select</v>
      </c>
      <c r="H12" s="147"/>
      <c r="I12" s="147"/>
      <c r="J12" s="372"/>
      <c r="K12" s="372"/>
      <c r="L12" s="111"/>
    </row>
    <row r="13" spans="1:20">
      <c r="A13" s="152" t="s">
        <v>45</v>
      </c>
      <c r="B13" s="153" t="str">
        <f>Year1!B13</f>
        <v>Select</v>
      </c>
      <c r="C13" s="433" t="s">
        <v>40</v>
      </c>
      <c r="D13" s="369"/>
      <c r="E13" s="369"/>
      <c r="F13" s="434"/>
      <c r="G13" s="180">
        <f>Year1!G13</f>
        <v>0</v>
      </c>
      <c r="H13" s="147"/>
      <c r="I13" s="147"/>
      <c r="J13" s="372"/>
      <c r="K13" s="372"/>
      <c r="L13" s="111"/>
    </row>
    <row r="14" spans="1:20">
      <c r="A14" s="149"/>
      <c r="B14" s="7"/>
      <c r="C14" s="372"/>
      <c r="D14" s="372"/>
      <c r="E14" s="372"/>
      <c r="F14" s="372"/>
      <c r="G14" s="372"/>
      <c r="H14" s="147"/>
      <c r="I14" s="369" t="s">
        <v>42</v>
      </c>
      <c r="J14" s="369"/>
      <c r="K14" s="337">
        <v>0.03</v>
      </c>
      <c r="L14" s="111"/>
    </row>
    <row r="15" spans="1:20">
      <c r="A15" s="152" t="s">
        <v>94</v>
      </c>
      <c r="B15" s="153" t="str">
        <f>Year1!B15</f>
        <v>Select</v>
      </c>
      <c r="C15" s="7"/>
      <c r="D15" s="7"/>
      <c r="E15" s="7"/>
      <c r="F15" s="7"/>
      <c r="G15" s="7"/>
      <c r="H15" s="7"/>
      <c r="I15" s="7"/>
      <c r="J15" s="372" t="s">
        <v>52</v>
      </c>
      <c r="K15" s="372"/>
      <c r="L15" s="111"/>
    </row>
    <row r="16" spans="1:20">
      <c r="A16" s="152" t="s">
        <v>95</v>
      </c>
      <c r="B16" s="50">
        <f>Year1!B16</f>
        <v>0</v>
      </c>
      <c r="C16" s="152" t="s">
        <v>50</v>
      </c>
      <c r="D16" s="233">
        <f>IF(G56+I56+K56 &lt;&gt; 0,(I56+K56)/(G56+I56+K56),0)</f>
        <v>0</v>
      </c>
      <c r="E16" s="147"/>
      <c r="F16" s="147"/>
      <c r="G16" s="7"/>
      <c r="H16" s="7"/>
      <c r="I16" s="7"/>
      <c r="J16" s="7"/>
      <c r="K16" s="7"/>
      <c r="L16" s="111"/>
    </row>
    <row r="17" spans="1:12">
      <c r="A17" s="152" t="s">
        <v>43</v>
      </c>
      <c r="B17" s="51">
        <f>Year1!B17</f>
        <v>0</v>
      </c>
      <c r="C17" s="152" t="s">
        <v>51</v>
      </c>
      <c r="D17" s="234">
        <f>I56+K56</f>
        <v>0</v>
      </c>
      <c r="E17" s="147"/>
      <c r="F17" s="147"/>
      <c r="G17" s="7"/>
      <c r="H17" s="7"/>
      <c r="I17" s="7"/>
      <c r="J17" s="7"/>
      <c r="K17" s="7"/>
      <c r="L17" s="111"/>
    </row>
    <row r="18" spans="1:12">
      <c r="A18" s="239"/>
      <c r="B18" s="240"/>
      <c r="C18" s="107"/>
      <c r="D18" s="107"/>
      <c r="E18" s="107"/>
      <c r="F18" s="107"/>
      <c r="G18" s="107"/>
      <c r="H18" s="107"/>
      <c r="I18" s="107"/>
      <c r="J18" s="107"/>
      <c r="K18" s="107"/>
      <c r="L18" s="112"/>
    </row>
    <row r="19" spans="1:12">
      <c r="A19" s="28"/>
      <c r="B19" s="29"/>
      <c r="C19" s="29"/>
      <c r="D19" s="29"/>
      <c r="E19" s="29"/>
      <c r="F19" s="29"/>
      <c r="G19" s="29"/>
      <c r="H19" s="29"/>
      <c r="I19" s="29"/>
      <c r="J19" s="29"/>
      <c r="K19" s="29"/>
      <c r="L19" s="73"/>
    </row>
    <row r="20" spans="1:12">
      <c r="A20" s="28"/>
      <c r="B20" s="29"/>
      <c r="C20" s="29"/>
      <c r="D20" s="29"/>
      <c r="E20" s="29"/>
      <c r="F20" s="29"/>
      <c r="G20" s="431" t="s">
        <v>2</v>
      </c>
      <c r="H20" s="432"/>
      <c r="I20" s="431" t="s">
        <v>4</v>
      </c>
      <c r="J20" s="432"/>
      <c r="K20" s="431" t="s">
        <v>0</v>
      </c>
      <c r="L20" s="432"/>
    </row>
    <row r="21" spans="1:12" ht="30.75" customHeight="1">
      <c r="A21" s="163" t="s">
        <v>6</v>
      </c>
      <c r="B21" s="393" t="s">
        <v>111</v>
      </c>
      <c r="C21" s="379" t="s">
        <v>7</v>
      </c>
      <c r="D21" s="466" t="s">
        <v>97</v>
      </c>
      <c r="E21" s="466" t="s">
        <v>96</v>
      </c>
      <c r="F21" s="466" t="s">
        <v>98</v>
      </c>
      <c r="G21" s="79"/>
      <c r="H21" s="79"/>
      <c r="I21" s="464"/>
      <c r="J21" s="464"/>
      <c r="K21" s="464"/>
      <c r="L21" s="465"/>
    </row>
    <row r="22" spans="1:12" ht="27" customHeight="1">
      <c r="A22" s="162" t="s">
        <v>33</v>
      </c>
      <c r="B22" s="393"/>
      <c r="C22" s="380"/>
      <c r="D22" s="467"/>
      <c r="E22" s="467"/>
      <c r="F22" s="467"/>
      <c r="G22" s="56"/>
      <c r="H22" s="56"/>
      <c r="I22" s="56"/>
      <c r="J22" s="56"/>
      <c r="K22" s="56"/>
      <c r="L22" s="57"/>
    </row>
    <row r="23" spans="1:12">
      <c r="A23" s="126">
        <f>Year1!A23</f>
        <v>0</v>
      </c>
      <c r="B23" s="283"/>
      <c r="C23" s="14"/>
      <c r="D23" s="338">
        <f>'Salary Adjustment'!B19</f>
        <v>0</v>
      </c>
      <c r="E23" s="105"/>
      <c r="F23" s="129"/>
      <c r="G23" s="435">
        <f>IF(F23&gt;E23,"months requested cannot exceed term",IF(OR(D23="",E23=""),0,(D23/E23)*F23))</f>
        <v>0</v>
      </c>
      <c r="H23" s="436"/>
      <c r="I23" s="437"/>
      <c r="J23" s="438"/>
      <c r="K23" s="437"/>
      <c r="L23" s="438"/>
    </row>
    <row r="24" spans="1:12">
      <c r="A24" s="126">
        <f>Year1!A24</f>
        <v>0</v>
      </c>
      <c r="B24" s="283"/>
      <c r="C24" s="8"/>
      <c r="D24" s="339">
        <f>'Salary Adjustment'!B35</f>
        <v>0</v>
      </c>
      <c r="E24" s="106"/>
      <c r="F24" s="129"/>
      <c r="G24" s="435">
        <f t="shared" ref="G24:G30" si="0">IF(F24&gt;E24,"months requested cannot exceed term",IF(OR(D24="",E24=""),0,(D24/E24)*F24))</f>
        <v>0</v>
      </c>
      <c r="H24" s="436"/>
      <c r="I24" s="439"/>
      <c r="J24" s="440"/>
      <c r="K24" s="439"/>
      <c r="L24" s="440"/>
    </row>
    <row r="25" spans="1:12">
      <c r="A25" s="126">
        <f>Year1!A25</f>
        <v>0</v>
      </c>
      <c r="B25" s="283"/>
      <c r="C25" s="8"/>
      <c r="D25" s="339">
        <f>'Salary Adjustment'!B52</f>
        <v>0</v>
      </c>
      <c r="E25" s="106"/>
      <c r="F25" s="129"/>
      <c r="G25" s="435">
        <f t="shared" si="0"/>
        <v>0</v>
      </c>
      <c r="H25" s="436"/>
      <c r="I25" s="439"/>
      <c r="J25" s="440"/>
      <c r="K25" s="439"/>
      <c r="L25" s="440"/>
    </row>
    <row r="26" spans="1:12">
      <c r="A26" s="126">
        <f>Year1!A26</f>
        <v>0</v>
      </c>
      <c r="B26" s="283"/>
      <c r="C26" s="8"/>
      <c r="D26" s="104"/>
      <c r="E26" s="106"/>
      <c r="F26" s="129"/>
      <c r="G26" s="435">
        <f t="shared" si="0"/>
        <v>0</v>
      </c>
      <c r="H26" s="436"/>
      <c r="I26" s="439"/>
      <c r="J26" s="440"/>
      <c r="K26" s="439"/>
      <c r="L26" s="440"/>
    </row>
    <row r="27" spans="1:12">
      <c r="A27" s="126">
        <f>Year1!A27</f>
        <v>0</v>
      </c>
      <c r="B27" s="283"/>
      <c r="C27" s="8"/>
      <c r="D27" s="104"/>
      <c r="E27" s="106"/>
      <c r="F27" s="129"/>
      <c r="G27" s="435">
        <f t="shared" si="0"/>
        <v>0</v>
      </c>
      <c r="H27" s="436"/>
      <c r="I27" s="439"/>
      <c r="J27" s="440"/>
      <c r="K27" s="439"/>
      <c r="L27" s="440"/>
    </row>
    <row r="28" spans="1:12">
      <c r="A28" s="126">
        <f>Year1!A28</f>
        <v>0</v>
      </c>
      <c r="B28" s="283"/>
      <c r="C28" s="8"/>
      <c r="D28" s="104"/>
      <c r="E28" s="106"/>
      <c r="F28" s="129"/>
      <c r="G28" s="435">
        <f t="shared" si="0"/>
        <v>0</v>
      </c>
      <c r="H28" s="436"/>
      <c r="I28" s="439"/>
      <c r="J28" s="440"/>
      <c r="K28" s="439"/>
      <c r="L28" s="440"/>
    </row>
    <row r="29" spans="1:12">
      <c r="A29" s="126">
        <f>Year1!A29</f>
        <v>0</v>
      </c>
      <c r="B29" s="283"/>
      <c r="C29" s="8"/>
      <c r="D29" s="104"/>
      <c r="E29" s="106"/>
      <c r="F29" s="129"/>
      <c r="G29" s="435">
        <f t="shared" si="0"/>
        <v>0</v>
      </c>
      <c r="H29" s="436"/>
      <c r="I29" s="439"/>
      <c r="J29" s="440"/>
      <c r="K29" s="439"/>
      <c r="L29" s="440"/>
    </row>
    <row r="30" spans="1:12">
      <c r="A30" s="126">
        <f>Year1!A30</f>
        <v>0</v>
      </c>
      <c r="B30" s="283"/>
      <c r="C30" s="8"/>
      <c r="D30" s="104"/>
      <c r="E30" s="106"/>
      <c r="F30" s="129"/>
      <c r="G30" s="435">
        <f t="shared" si="0"/>
        <v>0</v>
      </c>
      <c r="H30" s="436"/>
      <c r="I30" s="439"/>
      <c r="J30" s="440"/>
      <c r="K30" s="439"/>
      <c r="L30" s="440"/>
    </row>
    <row r="31" spans="1:12">
      <c r="A31" s="391"/>
      <c r="B31" s="392"/>
      <c r="C31" s="19" t="s">
        <v>12</v>
      </c>
      <c r="D31" s="52"/>
      <c r="E31" s="52"/>
      <c r="F31" s="52"/>
      <c r="G31" s="75"/>
      <c r="H31" s="76"/>
      <c r="I31" s="76"/>
      <c r="J31" s="76"/>
      <c r="K31" s="76"/>
      <c r="L31" s="77"/>
    </row>
    <row r="32" spans="1:12" ht="26.25" customHeight="1">
      <c r="A32" s="441" t="s">
        <v>9</v>
      </c>
      <c r="B32" s="442"/>
      <c r="C32" s="82"/>
      <c r="D32" s="113"/>
      <c r="E32" s="114"/>
      <c r="F32" s="134"/>
      <c r="G32" s="373">
        <f>IF(F32&gt;E32,"months requested cannot exceed term",IF(OR(D32="",E32=""),0,(D32/E32)*F32)*C32)</f>
        <v>0</v>
      </c>
      <c r="H32" s="374"/>
      <c r="I32" s="439"/>
      <c r="J32" s="440"/>
      <c r="K32" s="439"/>
      <c r="L32" s="440"/>
    </row>
    <row r="33" spans="1:12" ht="27.75" customHeight="1">
      <c r="A33" s="420" t="s">
        <v>10</v>
      </c>
      <c r="B33" s="421"/>
      <c r="C33" s="82"/>
      <c r="D33" s="113"/>
      <c r="E33" s="114"/>
      <c r="F33" s="134"/>
      <c r="G33" s="373">
        <f>IF(F33&gt;E33,"months requested cannot exceed term",IF(OR(D33="",E33=""),0,(D33/E33)*F33)*C33)</f>
        <v>0</v>
      </c>
      <c r="H33" s="374"/>
      <c r="I33" s="439"/>
      <c r="J33" s="440"/>
      <c r="K33" s="439"/>
      <c r="L33" s="440"/>
    </row>
    <row r="34" spans="1:12" ht="28.5" customHeight="1">
      <c r="A34" s="420" t="s">
        <v>11</v>
      </c>
      <c r="B34" s="421"/>
      <c r="C34" s="82"/>
      <c r="D34" s="113"/>
      <c r="E34" s="114"/>
      <c r="F34" s="134"/>
      <c r="G34" s="373">
        <f>IF(F34&gt;E34,"months requested cannot exceed term",IF(OR(D34="",E34=""),0,(D34/E34)*F34)*C34)</f>
        <v>0</v>
      </c>
      <c r="H34" s="374"/>
      <c r="I34" s="439"/>
      <c r="J34" s="440"/>
      <c r="K34" s="439"/>
      <c r="L34" s="440"/>
    </row>
    <row r="35" spans="1:12" ht="17.25" customHeight="1">
      <c r="A35" s="422" t="s">
        <v>13</v>
      </c>
      <c r="B35" s="423"/>
      <c r="C35" s="157"/>
      <c r="D35" s="103"/>
      <c r="E35" s="103"/>
      <c r="F35" s="103"/>
      <c r="G35" s="368">
        <f>SUM(G23:H34)</f>
        <v>0</v>
      </c>
      <c r="H35" s="358"/>
      <c r="I35" s="368">
        <f>SUM(I23:J34)</f>
        <v>0</v>
      </c>
      <c r="J35" s="358"/>
      <c r="K35" s="368">
        <f>SUM(K23:L34)</f>
        <v>0</v>
      </c>
      <c r="L35" s="358"/>
    </row>
    <row r="36" spans="1:12" ht="15">
      <c r="A36" s="422" t="s">
        <v>14</v>
      </c>
      <c r="B36" s="423"/>
      <c r="C36" s="19" t="s">
        <v>15</v>
      </c>
      <c r="D36" s="117"/>
      <c r="E36" s="117"/>
      <c r="F36" s="117"/>
      <c r="G36" s="24"/>
      <c r="H36" s="25"/>
      <c r="I36" s="25"/>
      <c r="J36" s="25"/>
      <c r="K36" s="25"/>
      <c r="L36" s="26"/>
    </row>
    <row r="37" spans="1:12">
      <c r="A37" s="424" t="s">
        <v>8</v>
      </c>
      <c r="B37" s="425"/>
      <c r="C37" s="178">
        <v>0.23499999999999999</v>
      </c>
      <c r="D37" s="116"/>
      <c r="E37" s="119"/>
      <c r="F37" s="120"/>
      <c r="G37" s="357">
        <f>SUM(G23:H32)*C37</f>
        <v>0</v>
      </c>
      <c r="H37" s="358"/>
      <c r="I37" s="368">
        <f>SUM(I23:J32)*C37</f>
        <v>0</v>
      </c>
      <c r="J37" s="358"/>
      <c r="K37" s="368">
        <f>SUM(K23:L32)*C37</f>
        <v>0</v>
      </c>
      <c r="L37" s="358"/>
    </row>
    <row r="38" spans="1:12">
      <c r="A38" s="424" t="s">
        <v>10</v>
      </c>
      <c r="B38" s="425"/>
      <c r="C38" s="178">
        <v>0.06</v>
      </c>
      <c r="D38" s="121"/>
      <c r="E38" s="118"/>
      <c r="F38" s="122"/>
      <c r="G38" s="357">
        <f>G33*C38</f>
        <v>0</v>
      </c>
      <c r="H38" s="358"/>
      <c r="I38" s="368">
        <f>I33*C38</f>
        <v>0</v>
      </c>
      <c r="J38" s="358"/>
      <c r="K38" s="368">
        <f>K33*C38</f>
        <v>0</v>
      </c>
      <c r="L38" s="358"/>
    </row>
    <row r="39" spans="1:12">
      <c r="A39" s="424" t="s">
        <v>11</v>
      </c>
      <c r="B39" s="425"/>
      <c r="C39" s="178">
        <v>0.02</v>
      </c>
      <c r="D39" s="123"/>
      <c r="E39" s="124"/>
      <c r="F39" s="125"/>
      <c r="G39" s="357">
        <f>G34*C39</f>
        <v>0</v>
      </c>
      <c r="H39" s="358"/>
      <c r="I39" s="368">
        <f>I34*C39</f>
        <v>0</v>
      </c>
      <c r="J39" s="358"/>
      <c r="K39" s="368">
        <f>K34*C39</f>
        <v>0</v>
      </c>
      <c r="L39" s="358"/>
    </row>
    <row r="40" spans="1:12" ht="15">
      <c r="A40" s="426" t="s">
        <v>16</v>
      </c>
      <c r="B40" s="427"/>
      <c r="C40" s="471"/>
      <c r="D40" s="149"/>
      <c r="E40" s="7"/>
      <c r="F40" s="111"/>
      <c r="G40" s="468">
        <f>SUM(G35:H39)</f>
        <v>0</v>
      </c>
      <c r="H40" s="469"/>
      <c r="I40" s="470">
        <f>SUM(I35:J39)</f>
        <v>0</v>
      </c>
      <c r="J40" s="469"/>
      <c r="K40" s="470">
        <f>SUM(K35:L39)</f>
        <v>0</v>
      </c>
      <c r="L40" s="469"/>
    </row>
    <row r="41" spans="1:12" ht="15">
      <c r="A41" s="426" t="s">
        <v>17</v>
      </c>
      <c r="B41" s="427"/>
      <c r="C41" s="471"/>
      <c r="D41" s="149"/>
      <c r="E41" s="7"/>
      <c r="F41" s="111"/>
      <c r="G41" s="361"/>
      <c r="H41" s="362"/>
      <c r="I41" s="367"/>
      <c r="J41" s="362"/>
      <c r="K41" s="367"/>
      <c r="L41" s="362"/>
    </row>
    <row r="42" spans="1:12" ht="15">
      <c r="A42" s="426" t="s">
        <v>18</v>
      </c>
      <c r="B42" s="427"/>
      <c r="C42" s="471"/>
      <c r="D42" s="149"/>
      <c r="E42" s="7"/>
      <c r="F42" s="111"/>
      <c r="G42" s="361"/>
      <c r="H42" s="362"/>
      <c r="I42" s="367"/>
      <c r="J42" s="362"/>
      <c r="K42" s="367"/>
      <c r="L42" s="362"/>
    </row>
    <row r="43" spans="1:12" ht="15">
      <c r="A43" s="426" t="s">
        <v>19</v>
      </c>
      <c r="B43" s="427"/>
      <c r="C43" s="471"/>
      <c r="D43" s="149"/>
      <c r="E43" s="7"/>
      <c r="F43" s="111"/>
      <c r="G43" s="361"/>
      <c r="H43" s="362"/>
      <c r="I43" s="367"/>
      <c r="J43" s="362"/>
      <c r="K43" s="367"/>
      <c r="L43" s="362"/>
    </row>
    <row r="44" spans="1:12" ht="15">
      <c r="A44" s="426" t="s">
        <v>20</v>
      </c>
      <c r="B44" s="427"/>
      <c r="C44" s="471"/>
      <c r="D44" s="149"/>
      <c r="E44" s="7"/>
      <c r="F44" s="111"/>
      <c r="G44" s="25"/>
      <c r="H44" s="25"/>
      <c r="I44" s="25"/>
      <c r="J44" s="25"/>
      <c r="K44" s="25"/>
      <c r="L44" s="26"/>
    </row>
    <row r="45" spans="1:12">
      <c r="A45" s="424" t="s">
        <v>81</v>
      </c>
      <c r="B45" s="425"/>
      <c r="C45" s="471"/>
      <c r="D45" s="149"/>
      <c r="E45" s="7"/>
      <c r="F45" s="111"/>
      <c r="G45" s="357">
        <f>SUM(C61:C67)</f>
        <v>0</v>
      </c>
      <c r="H45" s="358"/>
      <c r="I45" s="472"/>
      <c r="J45" s="473"/>
      <c r="K45" s="472"/>
      <c r="L45" s="473"/>
    </row>
    <row r="46" spans="1:12">
      <c r="A46" s="424" t="s">
        <v>22</v>
      </c>
      <c r="B46" s="425"/>
      <c r="C46" s="471"/>
      <c r="D46" s="149"/>
      <c r="E46" s="7"/>
      <c r="F46" s="111"/>
      <c r="G46" s="361"/>
      <c r="H46" s="362"/>
      <c r="I46" s="367"/>
      <c r="J46" s="362"/>
      <c r="K46" s="367"/>
      <c r="L46" s="362"/>
    </row>
    <row r="47" spans="1:12">
      <c r="A47" s="424" t="s">
        <v>23</v>
      </c>
      <c r="B47" s="425"/>
      <c r="C47" s="471"/>
      <c r="D47" s="149"/>
      <c r="E47" s="7"/>
      <c r="F47" s="111"/>
      <c r="G47" s="361"/>
      <c r="H47" s="362"/>
      <c r="I47" s="367"/>
      <c r="J47" s="362"/>
      <c r="K47" s="367"/>
      <c r="L47" s="362"/>
    </row>
    <row r="48" spans="1:12" ht="15">
      <c r="A48" s="426" t="s">
        <v>24</v>
      </c>
      <c r="B48" s="427"/>
      <c r="C48" s="471"/>
      <c r="D48" s="149"/>
      <c r="E48" s="7"/>
      <c r="F48" s="111"/>
      <c r="G48" s="361"/>
      <c r="H48" s="362"/>
      <c r="I48" s="367"/>
      <c r="J48" s="362"/>
      <c r="K48" s="367"/>
      <c r="L48" s="362"/>
    </row>
    <row r="49" spans="1:12" ht="15">
      <c r="A49" s="426" t="s">
        <v>25</v>
      </c>
      <c r="B49" s="447"/>
      <c r="C49" s="471"/>
      <c r="D49" s="149"/>
      <c r="E49" s="7"/>
      <c r="F49" s="111"/>
      <c r="G49" s="361"/>
      <c r="H49" s="362"/>
      <c r="I49" s="367"/>
      <c r="J49" s="362"/>
      <c r="K49" s="367"/>
      <c r="L49" s="362"/>
    </row>
    <row r="50" spans="1:12" ht="15">
      <c r="A50" s="426" t="s">
        <v>26</v>
      </c>
      <c r="B50" s="427"/>
      <c r="C50" s="471"/>
      <c r="D50" s="149"/>
      <c r="E50" s="7"/>
      <c r="F50" s="111"/>
      <c r="G50" s="361"/>
      <c r="H50" s="362"/>
      <c r="I50" s="367"/>
      <c r="J50" s="362"/>
      <c r="K50" s="367"/>
      <c r="L50" s="362"/>
    </row>
    <row r="51" spans="1:12" ht="15">
      <c r="A51" s="426" t="s">
        <v>27</v>
      </c>
      <c r="B51" s="427"/>
      <c r="C51" s="471"/>
      <c r="D51" s="149"/>
      <c r="E51" s="7"/>
      <c r="F51" s="111"/>
      <c r="G51" s="361"/>
      <c r="H51" s="362"/>
      <c r="I51" s="367"/>
      <c r="J51" s="362"/>
      <c r="K51" s="367"/>
      <c r="L51" s="362"/>
    </row>
    <row r="52" spans="1:12" ht="15">
      <c r="A52" s="426" t="s">
        <v>28</v>
      </c>
      <c r="B52" s="427"/>
      <c r="C52" s="471"/>
      <c r="D52" s="150"/>
      <c r="E52" s="107"/>
      <c r="F52" s="112"/>
      <c r="G52" s="357">
        <f>G40+G41+G42+G43+G45+G46+G47+G48+G49+G50+G51</f>
        <v>0</v>
      </c>
      <c r="H52" s="358"/>
      <c r="I52" s="368">
        <f>I40+I41+I42+I43+I45+I46+I47+I48+I49+I50+I51</f>
        <v>0</v>
      </c>
      <c r="J52" s="358"/>
      <c r="K52" s="368">
        <f>K40+K41+K42+K43+K45+K46+K47+K48+K49+K50+K51</f>
        <v>0</v>
      </c>
      <c r="L52" s="358"/>
    </row>
    <row r="53" spans="1:12" ht="15">
      <c r="A53" s="22"/>
      <c r="B53" s="23"/>
      <c r="C53" s="19" t="s">
        <v>30</v>
      </c>
      <c r="D53" s="115"/>
      <c r="E53" s="115"/>
      <c r="F53" s="115"/>
      <c r="G53" s="24"/>
      <c r="H53" s="25"/>
      <c r="I53" s="25"/>
      <c r="J53" s="25"/>
      <c r="K53" s="25"/>
      <c r="L53" s="26"/>
    </row>
    <row r="54" spans="1:12" ht="15">
      <c r="A54" s="426" t="s">
        <v>29</v>
      </c>
      <c r="B54" s="427"/>
      <c r="C54" s="257">
        <f>IF(OR(B12="Select",B13="Select",G12="Select"),0,IF((AND(B12="Research",B13="On Campus",G12="No")),50%,IF((AND(B12="Instruction",B13="On Campus", G12="No")),55%,IF((AND(B12="Other",B13="On Campus", G12="No")),32.5%,IF(AND(B13="Off Campus",G12="No"),26%,IF(G12="Yes",G13))))))</f>
        <v>0</v>
      </c>
      <c r="D54" s="258"/>
      <c r="E54" s="258"/>
      <c r="F54" s="258"/>
      <c r="G54" s="368">
        <f>C54*B55</f>
        <v>0</v>
      </c>
      <c r="H54" s="358"/>
      <c r="I54" s="368">
        <f>C54*I52</f>
        <v>0</v>
      </c>
      <c r="J54" s="358"/>
      <c r="K54" s="368">
        <f>C54*K52</f>
        <v>0</v>
      </c>
      <c r="L54" s="358"/>
    </row>
    <row r="55" spans="1:12">
      <c r="A55" s="89" t="s">
        <v>31</v>
      </c>
      <c r="B55" s="261">
        <f>IF(AND(G12="No",(Year1!G45+Year2!G45+Year3!G45)&lt;=25000),G52-G48-G49-G50,IF(AND(G12="No",(Year1!G45+Year2!G45+Year3!G45)&gt;25000),G52-G45+SUM(G61:G67)-G48-G49-G50,IF((G12="Yes"),G52,)))</f>
        <v>0</v>
      </c>
      <c r="C55" s="148"/>
      <c r="D55" s="237"/>
      <c r="E55" s="237"/>
      <c r="F55" s="238"/>
      <c r="G55" s="25"/>
      <c r="H55" s="25"/>
      <c r="I55" s="25"/>
      <c r="J55" s="25"/>
      <c r="K55" s="25"/>
      <c r="L55" s="26"/>
    </row>
    <row r="56" spans="1:12" ht="15">
      <c r="A56" s="422" t="s">
        <v>32</v>
      </c>
      <c r="B56" s="455"/>
      <c r="C56" s="103"/>
      <c r="D56" s="259"/>
      <c r="E56" s="259"/>
      <c r="F56" s="260"/>
      <c r="G56" s="357">
        <f>G52+G54</f>
        <v>0</v>
      </c>
      <c r="H56" s="358"/>
      <c r="I56" s="368">
        <f>I52+I54</f>
        <v>0</v>
      </c>
      <c r="J56" s="358"/>
      <c r="K56" s="368">
        <f>K52+K54</f>
        <v>0</v>
      </c>
      <c r="L56" s="358"/>
    </row>
    <row r="57" spans="1:12">
      <c r="A57" s="28"/>
      <c r="B57" s="29"/>
      <c r="C57" s="29"/>
      <c r="D57" s="29"/>
      <c r="E57" s="29"/>
      <c r="F57" s="29"/>
      <c r="G57" s="29"/>
      <c r="H57" s="29"/>
      <c r="I57" s="29"/>
      <c r="J57" s="29"/>
      <c r="K57" s="29"/>
      <c r="L57" s="73"/>
    </row>
    <row r="58" spans="1:12">
      <c r="A58" s="28"/>
      <c r="B58" s="29"/>
      <c r="C58" s="29"/>
      <c r="D58" s="29"/>
      <c r="E58" s="29"/>
      <c r="F58" s="29"/>
      <c r="G58" s="29"/>
      <c r="H58" s="29"/>
      <c r="I58" s="29"/>
      <c r="J58" s="29"/>
      <c r="K58" s="29"/>
      <c r="L58" s="73"/>
    </row>
    <row r="59" spans="1:12">
      <c r="A59" s="462" t="s">
        <v>53</v>
      </c>
      <c r="B59" s="463"/>
      <c r="C59" s="31"/>
      <c r="D59" s="31"/>
      <c r="E59" s="31"/>
      <c r="F59" s="31"/>
      <c r="G59" s="31"/>
      <c r="H59" s="29"/>
      <c r="I59" s="29"/>
      <c r="J59" s="29"/>
      <c r="K59" s="29"/>
      <c r="L59" s="73"/>
    </row>
    <row r="60" spans="1:12">
      <c r="A60" s="78" t="s">
        <v>54</v>
      </c>
      <c r="B60" s="79"/>
      <c r="C60" s="72" t="s">
        <v>3</v>
      </c>
      <c r="D60" s="138"/>
      <c r="E60" s="138"/>
      <c r="F60" s="138"/>
      <c r="G60" s="52" t="s">
        <v>5</v>
      </c>
      <c r="H60" s="62"/>
      <c r="I60" s="63"/>
      <c r="J60" s="63"/>
      <c r="K60" s="63"/>
      <c r="L60" s="64"/>
    </row>
    <row r="61" spans="1:12">
      <c r="A61" s="460">
        <f>Year1!A61</f>
        <v>0</v>
      </c>
      <c r="B61" s="461"/>
      <c r="C61" s="146"/>
      <c r="D61" s="140"/>
      <c r="E61" s="141"/>
      <c r="F61" s="142"/>
      <c r="G61" s="136">
        <f>IF(AND(C61&gt;0,Year1!C61+Year2!C61+Year3!C61&gt;25000),(25000-(Year1!G61+Year2!G61)),C61)</f>
        <v>0</v>
      </c>
      <c r="H61" s="65"/>
      <c r="I61" s="61"/>
      <c r="J61" s="61"/>
      <c r="K61" s="61"/>
      <c r="L61" s="66"/>
    </row>
    <row r="62" spans="1:12">
      <c r="A62" s="460">
        <f>Year1!A62</f>
        <v>0</v>
      </c>
      <c r="B62" s="461"/>
      <c r="C62" s="146"/>
      <c r="D62" s="143"/>
      <c r="E62" s="139"/>
      <c r="F62" s="144"/>
      <c r="G62" s="136">
        <f>IF(AND(C62&gt;0,Year1!C62+Year2!C62+Year3!C62&gt;25000),(25000-(Year1!G62+Year2!G62)),C62)</f>
        <v>0</v>
      </c>
      <c r="H62" s="65"/>
      <c r="I62" s="61"/>
      <c r="J62" s="61"/>
      <c r="K62" s="61"/>
      <c r="L62" s="66"/>
    </row>
    <row r="63" spans="1:12">
      <c r="A63" s="460">
        <f>Year1!A63</f>
        <v>0</v>
      </c>
      <c r="B63" s="461"/>
      <c r="C63" s="146">
        <v>0</v>
      </c>
      <c r="D63" s="143"/>
      <c r="E63" s="139"/>
      <c r="F63" s="144"/>
      <c r="G63" s="136">
        <f>IF(AND(C63&gt;0,Year1!C63+Year2!C63+Year3!C63&gt;25000),(25000-(Year1!G63+Year2!G63)),C63)</f>
        <v>0</v>
      </c>
      <c r="H63" s="65"/>
      <c r="I63" s="61"/>
      <c r="J63" s="61"/>
      <c r="K63" s="61"/>
      <c r="L63" s="66"/>
    </row>
    <row r="64" spans="1:12">
      <c r="A64" s="460">
        <f>Year1!A64</f>
        <v>0</v>
      </c>
      <c r="B64" s="461"/>
      <c r="C64" s="146"/>
      <c r="D64" s="143"/>
      <c r="E64" s="139"/>
      <c r="F64" s="144"/>
      <c r="G64" s="137">
        <f>IF(AND(C64&gt;0,Year1!C64+Year2!C64+Year3!C64&gt;25000),(25000-(Year1!G64+Year2!G64)),C64)</f>
        <v>0</v>
      </c>
      <c r="H64" s="65"/>
      <c r="I64" s="61"/>
      <c r="J64" s="61"/>
      <c r="K64" s="61"/>
      <c r="L64" s="66"/>
    </row>
    <row r="65" spans="1:12">
      <c r="A65" s="416">
        <f>Year1!A65</f>
        <v>0</v>
      </c>
      <c r="B65" s="417"/>
      <c r="C65" s="99"/>
      <c r="D65" s="38"/>
      <c r="E65" s="39"/>
      <c r="F65" s="40"/>
      <c r="G65" s="137">
        <f>IF(AND(C65&gt;0,Year1!C65+Year2!C65+Year3!C65&gt;25000),(25000-(Year1!G65+Year2!G65)),C65)</f>
        <v>0</v>
      </c>
      <c r="H65" s="65"/>
      <c r="I65" s="61"/>
      <c r="J65" s="61"/>
      <c r="K65" s="61"/>
      <c r="L65" s="66"/>
    </row>
    <row r="66" spans="1:12">
      <c r="A66" s="416">
        <f>Year1!A66</f>
        <v>0</v>
      </c>
      <c r="B66" s="417"/>
      <c r="C66" s="99"/>
      <c r="D66" s="38"/>
      <c r="E66" s="39"/>
      <c r="F66" s="40"/>
      <c r="G66" s="137">
        <f>IF(AND(C66&gt;0,Year1!C66+Year2!C66+Year3!C66&gt;25000),(25000-(Year1!G66+Year2!G66)),C66)</f>
        <v>0</v>
      </c>
      <c r="H66" s="65"/>
      <c r="I66" s="61"/>
      <c r="J66" s="61"/>
      <c r="K66" s="61"/>
      <c r="L66" s="66"/>
    </row>
    <row r="67" spans="1:12">
      <c r="A67" s="416">
        <f>Year1!A67</f>
        <v>0</v>
      </c>
      <c r="B67" s="417"/>
      <c r="C67" s="99"/>
      <c r="D67" s="41"/>
      <c r="E67" s="42"/>
      <c r="F67" s="43"/>
      <c r="G67" s="137">
        <f>IF(AND(C67&gt;0,Year1!C67+Year2!C67+Year3!C67&gt;25000),(25000-(Year1!G67+Year2!G67)),C67)</f>
        <v>0</v>
      </c>
      <c r="H67" s="67"/>
      <c r="I67" s="68"/>
      <c r="J67" s="68"/>
      <c r="K67" s="68"/>
      <c r="L67" s="69"/>
    </row>
  </sheetData>
  <sheetProtection password="EF3D" sheet="1" objects="1" scenarios="1" selectLockedCells="1"/>
  <mergeCells count="149">
    <mergeCell ref="C21:C22"/>
    <mergeCell ref="B21:B22"/>
    <mergeCell ref="A1:L3"/>
    <mergeCell ref="N1:T3"/>
    <mergeCell ref="A56:B56"/>
    <mergeCell ref="G56:H56"/>
    <mergeCell ref="I56:J56"/>
    <mergeCell ref="K56:L56"/>
    <mergeCell ref="A51:B51"/>
    <mergeCell ref="C7:G7"/>
    <mergeCell ref="C8:G8"/>
    <mergeCell ref="C9:G9"/>
    <mergeCell ref="H7:J7"/>
    <mergeCell ref="H8:J8"/>
    <mergeCell ref="H9:J9"/>
    <mergeCell ref="K7:L7"/>
    <mergeCell ref="K8:L8"/>
    <mergeCell ref="K9:L9"/>
    <mergeCell ref="A52:B52"/>
    <mergeCell ref="G52:H52"/>
    <mergeCell ref="I52:J52"/>
    <mergeCell ref="K52:L52"/>
    <mergeCell ref="I48:J48"/>
    <mergeCell ref="K48:L48"/>
    <mergeCell ref="G54:H54"/>
    <mergeCell ref="I54:J54"/>
    <mergeCell ref="K54:L54"/>
    <mergeCell ref="A49:B49"/>
    <mergeCell ref="G49:H49"/>
    <mergeCell ref="I49:J49"/>
    <mergeCell ref="K49:L49"/>
    <mergeCell ref="A50:B50"/>
    <mergeCell ref="G50:H50"/>
    <mergeCell ref="I50:J50"/>
    <mergeCell ref="K50:L50"/>
    <mergeCell ref="G51:H51"/>
    <mergeCell ref="I51:J51"/>
    <mergeCell ref="K51:L51"/>
    <mergeCell ref="C40:C52"/>
    <mergeCell ref="G48:H48"/>
    <mergeCell ref="A45:B45"/>
    <mergeCell ref="G45:H45"/>
    <mergeCell ref="I45:J45"/>
    <mergeCell ref="K45:L45"/>
    <mergeCell ref="K40:L40"/>
    <mergeCell ref="A41:B41"/>
    <mergeCell ref="G41:H41"/>
    <mergeCell ref="G47:H47"/>
    <mergeCell ref="G42:H42"/>
    <mergeCell ref="I42:J42"/>
    <mergeCell ref="K42:L42"/>
    <mergeCell ref="G40:H40"/>
    <mergeCell ref="I40:J40"/>
    <mergeCell ref="I46:J46"/>
    <mergeCell ref="K46:L46"/>
    <mergeCell ref="G43:H43"/>
    <mergeCell ref="I43:J43"/>
    <mergeCell ref="K43:L43"/>
    <mergeCell ref="I47:J47"/>
    <mergeCell ref="K47:L47"/>
    <mergeCell ref="A48:B48"/>
    <mergeCell ref="G35:H35"/>
    <mergeCell ref="I35:J35"/>
    <mergeCell ref="K35:L35"/>
    <mergeCell ref="A36:B36"/>
    <mergeCell ref="A46:B46"/>
    <mergeCell ref="G46:H46"/>
    <mergeCell ref="A37:B37"/>
    <mergeCell ref="G37:H37"/>
    <mergeCell ref="I37:J37"/>
    <mergeCell ref="K37:L37"/>
    <mergeCell ref="A38:B38"/>
    <mergeCell ref="G38:H38"/>
    <mergeCell ref="I38:J38"/>
    <mergeCell ref="K38:L38"/>
    <mergeCell ref="A39:B39"/>
    <mergeCell ref="G39:H39"/>
    <mergeCell ref="I39:J39"/>
    <mergeCell ref="K39:L39"/>
    <mergeCell ref="A43:B43"/>
    <mergeCell ref="I41:J41"/>
    <mergeCell ref="K41:L41"/>
    <mergeCell ref="G32:H32"/>
    <mergeCell ref="I32:J32"/>
    <mergeCell ref="K32:L32"/>
    <mergeCell ref="A33:B33"/>
    <mergeCell ref="G33:H33"/>
    <mergeCell ref="I33:J33"/>
    <mergeCell ref="K33:L33"/>
    <mergeCell ref="A34:B34"/>
    <mergeCell ref="G34:H34"/>
    <mergeCell ref="I34:J34"/>
    <mergeCell ref="K34:L34"/>
    <mergeCell ref="G28:H28"/>
    <mergeCell ref="I28:J28"/>
    <mergeCell ref="K28:L28"/>
    <mergeCell ref="G29:H29"/>
    <mergeCell ref="I29:J29"/>
    <mergeCell ref="K29:L29"/>
    <mergeCell ref="G30:H30"/>
    <mergeCell ref="I30:J30"/>
    <mergeCell ref="K30:L30"/>
    <mergeCell ref="G25:H25"/>
    <mergeCell ref="I25:J25"/>
    <mergeCell ref="K25:L25"/>
    <mergeCell ref="G26:H26"/>
    <mergeCell ref="I26:J26"/>
    <mergeCell ref="K26:L26"/>
    <mergeCell ref="G27:H27"/>
    <mergeCell ref="I27:J27"/>
    <mergeCell ref="K27:L27"/>
    <mergeCell ref="I21:J21"/>
    <mergeCell ref="K21:L21"/>
    <mergeCell ref="G23:H23"/>
    <mergeCell ref="I23:J23"/>
    <mergeCell ref="K23:L23"/>
    <mergeCell ref="G24:H24"/>
    <mergeCell ref="I24:J24"/>
    <mergeCell ref="K24:L24"/>
    <mergeCell ref="D21:D22"/>
    <mergeCell ref="E21:E22"/>
    <mergeCell ref="F21:F22"/>
    <mergeCell ref="B5:L5"/>
    <mergeCell ref="J12:K12"/>
    <mergeCell ref="J13:K13"/>
    <mergeCell ref="C14:G14"/>
    <mergeCell ref="I14:J14"/>
    <mergeCell ref="G20:H20"/>
    <mergeCell ref="I20:J20"/>
    <mergeCell ref="K20:L20"/>
    <mergeCell ref="J15:K15"/>
    <mergeCell ref="C12:F12"/>
    <mergeCell ref="C13:F13"/>
    <mergeCell ref="A66:B66"/>
    <mergeCell ref="A67:B67"/>
    <mergeCell ref="A63:B63"/>
    <mergeCell ref="A64:B64"/>
    <mergeCell ref="A65:B65"/>
    <mergeCell ref="A59:B59"/>
    <mergeCell ref="A61:B61"/>
    <mergeCell ref="A62:B62"/>
    <mergeCell ref="A31:B31"/>
    <mergeCell ref="A32:B32"/>
    <mergeCell ref="A35:B35"/>
    <mergeCell ref="A54:B54"/>
    <mergeCell ref="A47:B47"/>
    <mergeCell ref="A42:B42"/>
    <mergeCell ref="A44:B44"/>
    <mergeCell ref="A40:B40"/>
  </mergeCells>
  <conditionalFormatting sqref="K14">
    <cfRule type="cellIs" dxfId="18" priority="13" stopIfTrue="1" operator="greaterThan">
      <formula>0.05</formula>
    </cfRule>
  </conditionalFormatting>
  <conditionalFormatting sqref="C23:C30">
    <cfRule type="cellIs" dxfId="17" priority="12" operator="greaterThan">
      <formula>0.2</formula>
    </cfRule>
  </conditionalFormatting>
  <conditionalFormatting sqref="I52:J52">
    <cfRule type="expression" dxfId="16" priority="11">
      <formula>I52&gt;I54</formula>
    </cfRule>
  </conditionalFormatting>
  <conditionalFormatting sqref="K52:L52">
    <cfRule type="expression" dxfId="15" priority="10">
      <formula>K52&gt;K54</formula>
    </cfRule>
  </conditionalFormatting>
  <conditionalFormatting sqref="C54:F54">
    <cfRule type="expression" priority="5" stopIfTrue="1">
      <formula>"If(B13 = ""Off Campus"", 26%)"</formula>
    </cfRule>
  </conditionalFormatting>
  <conditionalFormatting sqref="C54:F54">
    <cfRule type="expression" priority="4" stopIfTrue="1">
      <formula>"If(B13 = ""Off Campus"", 26%)"</formula>
    </cfRule>
  </conditionalFormatting>
  <conditionalFormatting sqref="C54:F54">
    <cfRule type="expression" priority="3" stopIfTrue="1">
      <formula>"If(B13 = ""Off Campus"", 26%)"</formula>
    </cfRule>
  </conditionalFormatting>
  <conditionalFormatting sqref="G23:H30">
    <cfRule type="beginsWith" dxfId="14" priority="2" operator="beginsWith" text="months">
      <formula>LEFT(G23,LEN("months"))="months"</formula>
    </cfRule>
  </conditionalFormatting>
  <conditionalFormatting sqref="G32:H34">
    <cfRule type="beginsWith" dxfId="13" priority="1" operator="beginsWith" text="months">
      <formula>LEFT(G32,LEN("months"))="months"</formula>
    </cfRule>
  </conditionalFormatting>
  <dataValidations count="2">
    <dataValidation type="decimal" allowBlank="1" showInputMessage="1" showErrorMessage="1" errorTitle="Appointment Term" error="Appointment term cannot exceed 12 months" sqref="E23:E30 E32:E34">
      <formula1>1</formula1>
      <formula2>12</formula2>
    </dataValidation>
    <dataValidation type="decimal" allowBlank="1" showInputMessage="1" showErrorMessage="1" errorTitle="Months Requested" error="Months requested cannot exceed 12" sqref="F23:F30 F32:F34">
      <formula1>0.1</formula1>
      <formula2>12</formula2>
    </dataValidation>
  </dataValidations>
  <pageMargins left="0.7" right="0.7" top="0.3" bottom="0.3" header="0.3" footer="0.3"/>
  <pageSetup scale="58" orientation="portrait"/>
  <ignoredErrors>
    <ignoredError sqref="B12:B13 B15:B17 G12:G13 H23" unlockedFormula="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T67"/>
  <sheetViews>
    <sheetView showZeros="0" topLeftCell="A19" zoomScale="125" zoomScaleNormal="125" zoomScalePageLayoutView="125" workbookViewId="0">
      <selection activeCell="M39" sqref="M39"/>
    </sheetView>
  </sheetViews>
  <sheetFormatPr defaultColWidth="9.140625" defaultRowHeight="14.25"/>
  <cols>
    <col min="1" max="1" width="27.7109375" style="6" customWidth="1"/>
    <col min="2" max="2" width="17.28515625" style="6" customWidth="1"/>
    <col min="3" max="3" width="15" style="6" customWidth="1"/>
    <col min="4" max="4" width="13.140625" style="6" customWidth="1"/>
    <col min="5" max="5" width="12.85546875" style="6" customWidth="1"/>
    <col min="6" max="6" width="11.42578125" style="6" customWidth="1"/>
    <col min="7" max="7" width="12.85546875" style="6" customWidth="1"/>
    <col min="8" max="8" width="9.7109375" style="6" customWidth="1"/>
    <col min="9" max="9" width="9.140625" style="6"/>
    <col min="10" max="10" width="8.7109375" style="6" customWidth="1"/>
    <col min="11" max="11" width="13.5703125" style="6" customWidth="1"/>
    <col min="12" max="12" width="6" style="6" customWidth="1"/>
    <col min="13" max="13" width="5.140625" style="44" customWidth="1"/>
    <col min="14" max="16384" width="9.140625" style="44"/>
  </cols>
  <sheetData>
    <row r="1" spans="1:20" ht="12.75">
      <c r="A1" s="474" t="s">
        <v>152</v>
      </c>
      <c r="B1" s="475"/>
      <c r="C1" s="475"/>
      <c r="D1" s="475"/>
      <c r="E1" s="475"/>
      <c r="F1" s="475"/>
      <c r="G1" s="475"/>
      <c r="H1" s="475"/>
      <c r="I1" s="475"/>
      <c r="J1" s="475"/>
      <c r="K1" s="475"/>
      <c r="L1" s="476"/>
      <c r="N1" s="394" t="s">
        <v>55</v>
      </c>
      <c r="O1" s="395"/>
      <c r="P1" s="395"/>
      <c r="Q1" s="395"/>
      <c r="R1" s="395"/>
      <c r="S1" s="395"/>
      <c r="T1" s="396"/>
    </row>
    <row r="2" spans="1:20" ht="12.75">
      <c r="A2" s="477"/>
      <c r="B2" s="478"/>
      <c r="C2" s="478"/>
      <c r="D2" s="478"/>
      <c r="E2" s="478"/>
      <c r="F2" s="478"/>
      <c r="G2" s="478"/>
      <c r="H2" s="478"/>
      <c r="I2" s="478"/>
      <c r="J2" s="478"/>
      <c r="K2" s="478"/>
      <c r="L2" s="479"/>
      <c r="N2" s="397"/>
      <c r="O2" s="398"/>
      <c r="P2" s="398"/>
      <c r="Q2" s="398"/>
      <c r="R2" s="398"/>
      <c r="S2" s="398"/>
      <c r="T2" s="399"/>
    </row>
    <row r="3" spans="1:20" ht="13.5" thickBot="1">
      <c r="A3" s="480"/>
      <c r="B3" s="481"/>
      <c r="C3" s="481"/>
      <c r="D3" s="481"/>
      <c r="E3" s="481"/>
      <c r="F3" s="481"/>
      <c r="G3" s="481"/>
      <c r="H3" s="481"/>
      <c r="I3" s="481"/>
      <c r="J3" s="481"/>
      <c r="K3" s="481"/>
      <c r="L3" s="482"/>
      <c r="N3" s="400"/>
      <c r="O3" s="401"/>
      <c r="P3" s="401"/>
      <c r="Q3" s="401"/>
      <c r="R3" s="401"/>
      <c r="S3" s="401"/>
      <c r="T3" s="402"/>
    </row>
    <row r="4" spans="1:20">
      <c r="A4" s="149"/>
      <c r="B4" s="7"/>
      <c r="C4" s="7"/>
      <c r="D4" s="7"/>
      <c r="E4" s="7"/>
      <c r="F4" s="7"/>
      <c r="G4" s="7"/>
      <c r="H4" s="7"/>
      <c r="I4" s="7"/>
      <c r="J4" s="7"/>
      <c r="K4" s="7"/>
      <c r="L4" s="111"/>
    </row>
    <row r="5" spans="1:20" ht="15">
      <c r="A5" s="241" t="s">
        <v>1</v>
      </c>
      <c r="B5" s="429">
        <f>Year1!B5</f>
        <v>0</v>
      </c>
      <c r="C5" s="429"/>
      <c r="D5" s="429"/>
      <c r="E5" s="429"/>
      <c r="F5" s="429"/>
      <c r="G5" s="429"/>
      <c r="H5" s="429"/>
      <c r="I5" s="429"/>
      <c r="J5" s="429"/>
      <c r="K5" s="429"/>
      <c r="L5" s="430"/>
    </row>
    <row r="6" spans="1:20">
      <c r="A6" s="242"/>
      <c r="B6" s="179"/>
      <c r="C6" s="179"/>
      <c r="D6" s="179"/>
      <c r="E6" s="179"/>
      <c r="F6" s="179"/>
      <c r="G6" s="179"/>
      <c r="H6" s="179"/>
      <c r="I6" s="179"/>
      <c r="J6" s="179"/>
      <c r="K6" s="179"/>
      <c r="L6" s="243"/>
    </row>
    <row r="7" spans="1:20" ht="15">
      <c r="A7" s="244" t="s">
        <v>78</v>
      </c>
      <c r="B7" s="179"/>
      <c r="C7" s="456">
        <f>Year1!C7</f>
        <v>0</v>
      </c>
      <c r="D7" s="456"/>
      <c r="E7" s="456"/>
      <c r="F7" s="456"/>
      <c r="G7" s="456"/>
      <c r="H7" s="456" t="str">
        <f>Year1!H7</f>
        <v>Select Department</v>
      </c>
      <c r="I7" s="456"/>
      <c r="J7" s="456"/>
      <c r="K7" s="403">
        <f>Year1!K7</f>
        <v>0</v>
      </c>
      <c r="L7" s="403"/>
    </row>
    <row r="8" spans="1:20" ht="15">
      <c r="A8" s="244"/>
      <c r="B8" s="179"/>
      <c r="C8" s="456">
        <f>Year1!C8</f>
        <v>0</v>
      </c>
      <c r="D8" s="456"/>
      <c r="E8" s="456"/>
      <c r="F8" s="456"/>
      <c r="G8" s="456"/>
      <c r="H8" s="456">
        <f>Year1!H8</f>
        <v>0</v>
      </c>
      <c r="I8" s="456"/>
      <c r="J8" s="456"/>
      <c r="K8" s="403">
        <f>Year1!K8</f>
        <v>0</v>
      </c>
      <c r="L8" s="403"/>
    </row>
    <row r="9" spans="1:20" ht="15">
      <c r="A9" s="244"/>
      <c r="B9" s="179"/>
      <c r="C9" s="456">
        <f>Year1!C9</f>
        <v>0</v>
      </c>
      <c r="D9" s="456"/>
      <c r="E9" s="456"/>
      <c r="F9" s="456"/>
      <c r="G9" s="456"/>
      <c r="H9" s="456">
        <f>Year1!H9</f>
        <v>0</v>
      </c>
      <c r="I9" s="456"/>
      <c r="J9" s="456"/>
      <c r="K9" s="403">
        <f>Year1!K9</f>
        <v>0</v>
      </c>
      <c r="L9" s="403"/>
    </row>
    <row r="10" spans="1:20" ht="15">
      <c r="A10" s="245"/>
      <c r="B10" s="80"/>
      <c r="C10" s="80"/>
      <c r="D10" s="80"/>
      <c r="E10" s="80"/>
      <c r="F10" s="80"/>
      <c r="G10" s="80"/>
      <c r="H10" s="80"/>
      <c r="I10" s="80"/>
      <c r="J10" s="80"/>
      <c r="K10" s="80"/>
      <c r="L10" s="246"/>
    </row>
    <row r="11" spans="1:20">
      <c r="A11" s="247"/>
      <c r="B11" s="80"/>
      <c r="C11" s="80"/>
      <c r="D11" s="80"/>
      <c r="E11" s="80"/>
      <c r="F11" s="80"/>
      <c r="G11" s="80"/>
      <c r="H11" s="80"/>
      <c r="I11" s="80"/>
      <c r="J11" s="80"/>
      <c r="K11" s="80"/>
      <c r="L11" s="246"/>
    </row>
    <row r="12" spans="1:20">
      <c r="A12" s="160" t="s">
        <v>44</v>
      </c>
      <c r="B12" s="153" t="str">
        <f>Year1!B12</f>
        <v>Select</v>
      </c>
      <c r="C12" s="485" t="s">
        <v>46</v>
      </c>
      <c r="D12" s="484"/>
      <c r="E12" s="484"/>
      <c r="F12" s="486"/>
      <c r="G12" s="153" t="str">
        <f>Year1!G12</f>
        <v>Select</v>
      </c>
      <c r="H12" s="159"/>
      <c r="I12" s="159"/>
      <c r="J12" s="483"/>
      <c r="K12" s="483"/>
      <c r="L12" s="246"/>
    </row>
    <row r="13" spans="1:20">
      <c r="A13" s="160" t="s">
        <v>45</v>
      </c>
      <c r="B13" s="153" t="str">
        <f>Year1!B13</f>
        <v>Select</v>
      </c>
      <c r="C13" s="485" t="s">
        <v>40</v>
      </c>
      <c r="D13" s="484"/>
      <c r="E13" s="484"/>
      <c r="F13" s="486"/>
      <c r="G13" s="180">
        <f>Year1!G13</f>
        <v>0</v>
      </c>
      <c r="H13" s="159"/>
      <c r="I13" s="159"/>
      <c r="J13" s="483"/>
      <c r="K13" s="483"/>
      <c r="L13" s="246"/>
    </row>
    <row r="14" spans="1:20">
      <c r="A14" s="247"/>
      <c r="B14" s="80"/>
      <c r="C14" s="483"/>
      <c r="D14" s="483"/>
      <c r="E14" s="483"/>
      <c r="F14" s="483"/>
      <c r="G14" s="483"/>
      <c r="H14" s="159"/>
      <c r="I14" s="484" t="s">
        <v>42</v>
      </c>
      <c r="J14" s="484"/>
      <c r="K14" s="337">
        <v>0.03</v>
      </c>
      <c r="L14" s="246"/>
    </row>
    <row r="15" spans="1:20">
      <c r="A15" s="152" t="s">
        <v>94</v>
      </c>
      <c r="B15" s="153" t="str">
        <f>Year1!B15</f>
        <v>Select</v>
      </c>
      <c r="C15" s="80"/>
      <c r="D15" s="80"/>
      <c r="E15" s="80"/>
      <c r="F15" s="80"/>
      <c r="G15" s="80"/>
      <c r="H15" s="80"/>
      <c r="I15" s="80"/>
      <c r="J15" s="483" t="s">
        <v>52</v>
      </c>
      <c r="K15" s="483"/>
      <c r="L15" s="246"/>
    </row>
    <row r="16" spans="1:20">
      <c r="A16" s="152" t="s">
        <v>95</v>
      </c>
      <c r="B16" s="50">
        <f>Year1!B16</f>
        <v>0</v>
      </c>
      <c r="C16" s="160" t="s">
        <v>50</v>
      </c>
      <c r="D16" s="233">
        <f>IF(G56+I56+K56 &lt;&gt; 0,(I56+K56)/(G56+I56+K56),0)</f>
        <v>0</v>
      </c>
      <c r="E16" s="159"/>
      <c r="F16" s="159"/>
      <c r="G16" s="7"/>
      <c r="H16" s="80"/>
      <c r="I16" s="80"/>
      <c r="J16" s="80"/>
      <c r="K16" s="80"/>
      <c r="L16" s="246"/>
    </row>
    <row r="17" spans="1:12">
      <c r="A17" s="160" t="s">
        <v>43</v>
      </c>
      <c r="B17" s="51">
        <f>Year1!B17</f>
        <v>0</v>
      </c>
      <c r="C17" s="160" t="s">
        <v>51</v>
      </c>
      <c r="D17" s="234">
        <f>I56+K56</f>
        <v>0</v>
      </c>
      <c r="E17" s="159"/>
      <c r="F17" s="159"/>
      <c r="G17" s="7"/>
      <c r="H17" s="80"/>
      <c r="I17" s="80"/>
      <c r="J17" s="80"/>
      <c r="K17" s="80"/>
      <c r="L17" s="246"/>
    </row>
    <row r="18" spans="1:12">
      <c r="A18" s="248"/>
      <c r="B18" s="249"/>
      <c r="C18" s="250"/>
      <c r="D18" s="250"/>
      <c r="E18" s="250"/>
      <c r="F18" s="250"/>
      <c r="G18" s="250"/>
      <c r="H18" s="250"/>
      <c r="I18" s="250"/>
      <c r="J18" s="250"/>
      <c r="K18" s="250"/>
      <c r="L18" s="251"/>
    </row>
    <row r="19" spans="1:12">
      <c r="A19" s="28"/>
      <c r="B19" s="29"/>
      <c r="C19" s="29"/>
      <c r="D19" s="29"/>
      <c r="E19" s="29"/>
      <c r="F19" s="29"/>
      <c r="G19" s="29"/>
      <c r="H19" s="29"/>
      <c r="I19" s="29"/>
      <c r="J19" s="29"/>
      <c r="K19" s="29"/>
      <c r="L19" s="73"/>
    </row>
    <row r="20" spans="1:12">
      <c r="A20" s="28"/>
      <c r="B20" s="29"/>
      <c r="C20" s="29"/>
      <c r="D20" s="29"/>
      <c r="E20" s="29"/>
      <c r="F20" s="29"/>
      <c r="G20" s="431" t="s">
        <v>2</v>
      </c>
      <c r="H20" s="432"/>
      <c r="I20" s="431" t="s">
        <v>4</v>
      </c>
      <c r="J20" s="432"/>
      <c r="K20" s="431" t="s">
        <v>0</v>
      </c>
      <c r="L20" s="432"/>
    </row>
    <row r="21" spans="1:12" ht="30.75" customHeight="1">
      <c r="A21" s="163" t="s">
        <v>6</v>
      </c>
      <c r="B21" s="393" t="s">
        <v>111</v>
      </c>
      <c r="C21" s="379" t="s">
        <v>7</v>
      </c>
      <c r="D21" s="375" t="s">
        <v>97</v>
      </c>
      <c r="E21" s="377" t="s">
        <v>96</v>
      </c>
      <c r="F21" s="377" t="s">
        <v>98</v>
      </c>
      <c r="G21" s="78"/>
      <c r="H21" s="79"/>
      <c r="I21" s="464"/>
      <c r="J21" s="464"/>
      <c r="K21" s="464"/>
      <c r="L21" s="465"/>
    </row>
    <row r="22" spans="1:12" ht="31.5" customHeight="1">
      <c r="A22" s="162" t="s">
        <v>33</v>
      </c>
      <c r="B22" s="393"/>
      <c r="C22" s="380"/>
      <c r="D22" s="376"/>
      <c r="E22" s="378"/>
      <c r="F22" s="378"/>
      <c r="G22" s="55"/>
      <c r="H22" s="56"/>
      <c r="I22" s="56"/>
      <c r="J22" s="56"/>
      <c r="K22" s="56"/>
      <c r="L22" s="57"/>
    </row>
    <row r="23" spans="1:12">
      <c r="A23" s="126">
        <f>Year1!A23</f>
        <v>0</v>
      </c>
      <c r="B23" s="283"/>
      <c r="C23" s="14"/>
      <c r="D23" s="338">
        <f>'Salary Adjustment'!B20</f>
        <v>0</v>
      </c>
      <c r="E23" s="105"/>
      <c r="F23" s="129"/>
      <c r="G23" s="435">
        <f>IF(F23&gt;E23,"months requested cannot exceed term",IF(OR(D23="",E23=""),0,(D23/E23)*F23))</f>
        <v>0</v>
      </c>
      <c r="H23" s="436"/>
      <c r="I23" s="487"/>
      <c r="J23" s="488"/>
      <c r="K23" s="487"/>
      <c r="L23" s="488"/>
    </row>
    <row r="24" spans="1:12">
      <c r="A24" s="126">
        <f>Year1!A24</f>
        <v>0</v>
      </c>
      <c r="B24" s="283"/>
      <c r="C24" s="8"/>
      <c r="D24" s="339">
        <f>'Salary Adjustment'!B36</f>
        <v>0</v>
      </c>
      <c r="E24" s="106"/>
      <c r="F24" s="129"/>
      <c r="G24" s="435">
        <f t="shared" ref="G24:G30" si="0">IF(F24&gt;E24,"months requested cannot exceed term",IF(OR(D24="",E24=""),0,(D24/E24)*F24))</f>
        <v>0</v>
      </c>
      <c r="H24" s="436"/>
      <c r="I24" s="489"/>
      <c r="J24" s="490"/>
      <c r="K24" s="489"/>
      <c r="L24" s="490"/>
    </row>
    <row r="25" spans="1:12">
      <c r="A25" s="126">
        <f>Year1!A25</f>
        <v>0</v>
      </c>
      <c r="B25" s="283"/>
      <c r="C25" s="8"/>
      <c r="D25" s="339">
        <f>'Salary Adjustment'!B53</f>
        <v>0</v>
      </c>
      <c r="E25" s="106"/>
      <c r="F25" s="129"/>
      <c r="G25" s="435">
        <f t="shared" si="0"/>
        <v>0</v>
      </c>
      <c r="H25" s="436"/>
      <c r="I25" s="489"/>
      <c r="J25" s="490"/>
      <c r="K25" s="489"/>
      <c r="L25" s="490"/>
    </row>
    <row r="26" spans="1:12">
      <c r="A26" s="126">
        <f>Year1!A26</f>
        <v>0</v>
      </c>
      <c r="B26" s="283"/>
      <c r="C26" s="8"/>
      <c r="D26" s="104"/>
      <c r="E26" s="106"/>
      <c r="F26" s="129"/>
      <c r="G26" s="435">
        <f t="shared" si="0"/>
        <v>0</v>
      </c>
      <c r="H26" s="436"/>
      <c r="I26" s="489"/>
      <c r="J26" s="490"/>
      <c r="K26" s="489"/>
      <c r="L26" s="490"/>
    </row>
    <row r="27" spans="1:12">
      <c r="A27" s="126">
        <f>Year1!A27</f>
        <v>0</v>
      </c>
      <c r="B27" s="283"/>
      <c r="C27" s="8"/>
      <c r="D27" s="104"/>
      <c r="E27" s="106"/>
      <c r="F27" s="129"/>
      <c r="G27" s="435">
        <f t="shared" si="0"/>
        <v>0</v>
      </c>
      <c r="H27" s="436"/>
      <c r="I27" s="489"/>
      <c r="J27" s="490"/>
      <c r="K27" s="489"/>
      <c r="L27" s="490"/>
    </row>
    <row r="28" spans="1:12">
      <c r="A28" s="126">
        <f>Year1!A28</f>
        <v>0</v>
      </c>
      <c r="B28" s="283"/>
      <c r="C28" s="8"/>
      <c r="D28" s="104"/>
      <c r="E28" s="106"/>
      <c r="F28" s="129"/>
      <c r="G28" s="435">
        <f t="shared" si="0"/>
        <v>0</v>
      </c>
      <c r="H28" s="436"/>
      <c r="I28" s="489"/>
      <c r="J28" s="490"/>
      <c r="K28" s="489"/>
      <c r="L28" s="490"/>
    </row>
    <row r="29" spans="1:12">
      <c r="A29" s="126">
        <f>Year1!A29</f>
        <v>0</v>
      </c>
      <c r="B29" s="283"/>
      <c r="C29" s="8"/>
      <c r="D29" s="104"/>
      <c r="E29" s="106"/>
      <c r="F29" s="129"/>
      <c r="G29" s="435">
        <f t="shared" si="0"/>
        <v>0</v>
      </c>
      <c r="H29" s="436"/>
      <c r="I29" s="489"/>
      <c r="J29" s="490"/>
      <c r="K29" s="489"/>
      <c r="L29" s="490"/>
    </row>
    <row r="30" spans="1:12">
      <c r="A30" s="126">
        <f>Year1!A30</f>
        <v>0</v>
      </c>
      <c r="B30" s="283"/>
      <c r="C30" s="8"/>
      <c r="D30" s="104"/>
      <c r="E30" s="106"/>
      <c r="F30" s="129"/>
      <c r="G30" s="435">
        <f t="shared" si="0"/>
        <v>0</v>
      </c>
      <c r="H30" s="436"/>
      <c r="I30" s="489"/>
      <c r="J30" s="490"/>
      <c r="K30" s="489"/>
      <c r="L30" s="490"/>
    </row>
    <row r="31" spans="1:12">
      <c r="A31" s="391"/>
      <c r="B31" s="392"/>
      <c r="C31" s="19" t="s">
        <v>12</v>
      </c>
      <c r="D31" s="52"/>
      <c r="E31" s="52"/>
      <c r="F31" s="52"/>
      <c r="G31" s="75"/>
      <c r="H31" s="76"/>
      <c r="I31" s="76"/>
      <c r="J31" s="76"/>
      <c r="K31" s="76"/>
      <c r="L31" s="77"/>
    </row>
    <row r="32" spans="1:12" ht="28.5" customHeight="1">
      <c r="A32" s="441" t="s">
        <v>9</v>
      </c>
      <c r="B32" s="442"/>
      <c r="C32" s="82"/>
      <c r="D32" s="113"/>
      <c r="E32" s="114"/>
      <c r="F32" s="134"/>
      <c r="G32" s="373">
        <f>IF(F32&gt;E32,"months requested cannot exceed term",IF(OR(D32="",E32=""),0,(D32/E32)*F32)*C32)</f>
        <v>0</v>
      </c>
      <c r="H32" s="374"/>
      <c r="I32" s="489"/>
      <c r="J32" s="490"/>
      <c r="K32" s="489"/>
      <c r="L32" s="490"/>
    </row>
    <row r="33" spans="1:12" ht="28.5" customHeight="1">
      <c r="A33" s="420" t="s">
        <v>10</v>
      </c>
      <c r="B33" s="421"/>
      <c r="C33" s="82"/>
      <c r="D33" s="113"/>
      <c r="E33" s="114"/>
      <c r="F33" s="134"/>
      <c r="G33" s="373">
        <f>IF(F33&gt;E33,"months requested cannot exceed term",IF(OR(D33="",E33=""),0,(D33/E33)*F33)*C33)</f>
        <v>0</v>
      </c>
      <c r="H33" s="374"/>
      <c r="I33" s="489"/>
      <c r="J33" s="490"/>
      <c r="K33" s="489"/>
      <c r="L33" s="490"/>
    </row>
    <row r="34" spans="1:12" ht="28.5" customHeight="1">
      <c r="A34" s="420" t="s">
        <v>11</v>
      </c>
      <c r="B34" s="421"/>
      <c r="C34" s="82"/>
      <c r="D34" s="113"/>
      <c r="E34" s="114"/>
      <c r="F34" s="134"/>
      <c r="G34" s="373">
        <f>IF(F34&gt;E34,"months requested cannot exceed term",IF(OR(D34="",E34=""),0,(D34/E34)*F34)*C34)</f>
        <v>0</v>
      </c>
      <c r="H34" s="374"/>
      <c r="I34" s="489"/>
      <c r="J34" s="490"/>
      <c r="K34" s="489"/>
      <c r="L34" s="490"/>
    </row>
    <row r="35" spans="1:12" ht="15">
      <c r="A35" s="422" t="s">
        <v>13</v>
      </c>
      <c r="B35" s="423"/>
      <c r="C35" s="157"/>
      <c r="D35" s="103"/>
      <c r="E35" s="103"/>
      <c r="F35" s="103"/>
      <c r="G35" s="368">
        <f>SUM(G23:H34)</f>
        <v>0</v>
      </c>
      <c r="H35" s="358"/>
      <c r="I35" s="368">
        <f>SUM(I23:J34)</f>
        <v>0</v>
      </c>
      <c r="J35" s="358"/>
      <c r="K35" s="368">
        <f>SUM(K23:L34)</f>
        <v>0</v>
      </c>
      <c r="L35" s="358"/>
    </row>
    <row r="36" spans="1:12" ht="15">
      <c r="A36" s="422" t="s">
        <v>14</v>
      </c>
      <c r="B36" s="423"/>
      <c r="C36" s="19" t="s">
        <v>15</v>
      </c>
      <c r="D36" s="117"/>
      <c r="E36" s="117"/>
      <c r="F36" s="117"/>
      <c r="G36" s="24"/>
      <c r="H36" s="25"/>
      <c r="I36" s="25"/>
      <c r="J36" s="25"/>
      <c r="K36" s="25"/>
      <c r="L36" s="26"/>
    </row>
    <row r="37" spans="1:12">
      <c r="A37" s="424" t="s">
        <v>8</v>
      </c>
      <c r="B37" s="425"/>
      <c r="C37" s="178">
        <v>0.23499999999999999</v>
      </c>
      <c r="D37" s="116"/>
      <c r="E37" s="119"/>
      <c r="F37" s="120"/>
      <c r="G37" s="357">
        <f>SUM(G23:H32)*C37</f>
        <v>0</v>
      </c>
      <c r="H37" s="358"/>
      <c r="I37" s="368">
        <f>SUM(I23:J32)*C37</f>
        <v>0</v>
      </c>
      <c r="J37" s="358"/>
      <c r="K37" s="368">
        <f>SUM(K23:L32)*C37</f>
        <v>0</v>
      </c>
      <c r="L37" s="358"/>
    </row>
    <row r="38" spans="1:12">
      <c r="A38" s="424" t="s">
        <v>10</v>
      </c>
      <c r="B38" s="425"/>
      <c r="C38" s="178">
        <v>0.06</v>
      </c>
      <c r="D38" s="121"/>
      <c r="E38" s="118"/>
      <c r="F38" s="122"/>
      <c r="G38" s="357">
        <f>G33*C38</f>
        <v>0</v>
      </c>
      <c r="H38" s="358"/>
      <c r="I38" s="368">
        <f>I33*C38</f>
        <v>0</v>
      </c>
      <c r="J38" s="358"/>
      <c r="K38" s="368">
        <f>K33*C38</f>
        <v>0</v>
      </c>
      <c r="L38" s="358"/>
    </row>
    <row r="39" spans="1:12">
      <c r="A39" s="424" t="s">
        <v>11</v>
      </c>
      <c r="B39" s="425"/>
      <c r="C39" s="178">
        <v>0.02</v>
      </c>
      <c r="D39" s="123"/>
      <c r="E39" s="124"/>
      <c r="F39" s="125"/>
      <c r="G39" s="357">
        <f>G34*C39</f>
        <v>0</v>
      </c>
      <c r="H39" s="358"/>
      <c r="I39" s="368">
        <f>I34*C39</f>
        <v>0</v>
      </c>
      <c r="J39" s="358"/>
      <c r="K39" s="368">
        <f>K34*C39</f>
        <v>0</v>
      </c>
      <c r="L39" s="358"/>
    </row>
    <row r="40" spans="1:12" ht="15">
      <c r="A40" s="426" t="s">
        <v>16</v>
      </c>
      <c r="B40" s="427"/>
      <c r="C40" s="457"/>
      <c r="D40" s="149"/>
      <c r="E40" s="7"/>
      <c r="F40" s="111"/>
      <c r="G40" s="357">
        <f>SUM(G35:H39)</f>
        <v>0</v>
      </c>
      <c r="H40" s="358"/>
      <c r="I40" s="368">
        <f>SUM(I35:J39)</f>
        <v>0</v>
      </c>
      <c r="J40" s="358"/>
      <c r="K40" s="368">
        <f>SUM(K35:L39)</f>
        <v>0</v>
      </c>
      <c r="L40" s="358"/>
    </row>
    <row r="41" spans="1:12" ht="15">
      <c r="A41" s="426" t="s">
        <v>17</v>
      </c>
      <c r="B41" s="427"/>
      <c r="C41" s="458"/>
      <c r="D41" s="149"/>
      <c r="E41" s="7"/>
      <c r="F41" s="111"/>
      <c r="G41" s="361"/>
      <c r="H41" s="362"/>
      <c r="I41" s="367"/>
      <c r="J41" s="362"/>
      <c r="K41" s="367"/>
      <c r="L41" s="362"/>
    </row>
    <row r="42" spans="1:12" ht="15">
      <c r="A42" s="426" t="s">
        <v>18</v>
      </c>
      <c r="B42" s="427"/>
      <c r="C42" s="458"/>
      <c r="D42" s="149"/>
      <c r="E42" s="7"/>
      <c r="F42" s="111"/>
      <c r="G42" s="361"/>
      <c r="H42" s="362"/>
      <c r="I42" s="367"/>
      <c r="J42" s="362"/>
      <c r="K42" s="367"/>
      <c r="L42" s="362"/>
    </row>
    <row r="43" spans="1:12" ht="15">
      <c r="A43" s="426" t="s">
        <v>19</v>
      </c>
      <c r="B43" s="427"/>
      <c r="C43" s="458"/>
      <c r="D43" s="149"/>
      <c r="E43" s="7"/>
      <c r="F43" s="111"/>
      <c r="G43" s="361"/>
      <c r="H43" s="362"/>
      <c r="I43" s="367"/>
      <c r="J43" s="362"/>
      <c r="K43" s="367"/>
      <c r="L43" s="362"/>
    </row>
    <row r="44" spans="1:12" ht="15">
      <c r="A44" s="426" t="s">
        <v>20</v>
      </c>
      <c r="B44" s="427"/>
      <c r="C44" s="458"/>
      <c r="D44" s="149"/>
      <c r="E44" s="7"/>
      <c r="F44" s="111"/>
      <c r="G44" s="25"/>
      <c r="H44" s="25"/>
      <c r="I44" s="25"/>
      <c r="J44" s="25"/>
      <c r="K44" s="25"/>
      <c r="L44" s="26"/>
    </row>
    <row r="45" spans="1:12">
      <c r="A45" s="424" t="s">
        <v>81</v>
      </c>
      <c r="B45" s="425"/>
      <c r="C45" s="458"/>
      <c r="D45" s="149"/>
      <c r="E45" s="7"/>
      <c r="F45" s="111"/>
      <c r="G45" s="357">
        <f>SUM(C61:C67)</f>
        <v>0</v>
      </c>
      <c r="H45" s="358"/>
      <c r="I45" s="367"/>
      <c r="J45" s="362"/>
      <c r="K45" s="367"/>
      <c r="L45" s="362"/>
    </row>
    <row r="46" spans="1:12">
      <c r="A46" s="424" t="s">
        <v>22</v>
      </c>
      <c r="B46" s="425"/>
      <c r="C46" s="458"/>
      <c r="D46" s="149"/>
      <c r="E46" s="7"/>
      <c r="F46" s="111"/>
      <c r="G46" s="361"/>
      <c r="H46" s="362"/>
      <c r="I46" s="367"/>
      <c r="J46" s="362"/>
      <c r="K46" s="367"/>
      <c r="L46" s="362"/>
    </row>
    <row r="47" spans="1:12">
      <c r="A47" s="424" t="s">
        <v>23</v>
      </c>
      <c r="B47" s="425"/>
      <c r="C47" s="458"/>
      <c r="D47" s="149"/>
      <c r="E47" s="7"/>
      <c r="F47" s="111"/>
      <c r="G47" s="361"/>
      <c r="H47" s="362"/>
      <c r="I47" s="367"/>
      <c r="J47" s="362"/>
      <c r="K47" s="367"/>
      <c r="L47" s="362"/>
    </row>
    <row r="48" spans="1:12" ht="15">
      <c r="A48" s="426" t="s">
        <v>24</v>
      </c>
      <c r="B48" s="427"/>
      <c r="C48" s="458"/>
      <c r="D48" s="149"/>
      <c r="E48" s="7"/>
      <c r="F48" s="111"/>
      <c r="G48" s="361"/>
      <c r="H48" s="362"/>
      <c r="I48" s="367"/>
      <c r="J48" s="362"/>
      <c r="K48" s="367"/>
      <c r="L48" s="362"/>
    </row>
    <row r="49" spans="1:12" ht="15">
      <c r="A49" s="426" t="s">
        <v>25</v>
      </c>
      <c r="B49" s="447"/>
      <c r="C49" s="458"/>
      <c r="D49" s="149"/>
      <c r="E49" s="7"/>
      <c r="F49" s="111"/>
      <c r="G49" s="361"/>
      <c r="H49" s="362"/>
      <c r="I49" s="367"/>
      <c r="J49" s="362"/>
      <c r="K49" s="367"/>
      <c r="L49" s="362"/>
    </row>
    <row r="50" spans="1:12" ht="15">
      <c r="A50" s="426" t="s">
        <v>26</v>
      </c>
      <c r="B50" s="427"/>
      <c r="C50" s="458"/>
      <c r="D50" s="149"/>
      <c r="E50" s="7"/>
      <c r="F50" s="111"/>
      <c r="G50" s="361"/>
      <c r="H50" s="362"/>
      <c r="I50" s="367"/>
      <c r="J50" s="362"/>
      <c r="K50" s="367"/>
      <c r="L50" s="362"/>
    </row>
    <row r="51" spans="1:12" ht="15">
      <c r="A51" s="426" t="s">
        <v>27</v>
      </c>
      <c r="B51" s="427"/>
      <c r="C51" s="458"/>
      <c r="D51" s="149"/>
      <c r="E51" s="7"/>
      <c r="F51" s="111"/>
      <c r="G51" s="361"/>
      <c r="H51" s="362"/>
      <c r="I51" s="367"/>
      <c r="J51" s="362"/>
      <c r="K51" s="367"/>
      <c r="L51" s="362"/>
    </row>
    <row r="52" spans="1:12" ht="15">
      <c r="A52" s="426" t="s">
        <v>28</v>
      </c>
      <c r="B52" s="427"/>
      <c r="C52" s="459"/>
      <c r="D52" s="150"/>
      <c r="E52" s="107"/>
      <c r="F52" s="112"/>
      <c r="G52" s="357">
        <f>G40+G41+G42+G43+G45+G46+G47+G48+G49+G50+G51</f>
        <v>0</v>
      </c>
      <c r="H52" s="358"/>
      <c r="I52" s="368">
        <f>I40+I41+I42+I43+I45+I46+I47+I48+I49+I50+I51</f>
        <v>0</v>
      </c>
      <c r="J52" s="358"/>
      <c r="K52" s="368">
        <f>K40+K41+K42+K43+K45+K46+K47+K48+K49+K50+K51</f>
        <v>0</v>
      </c>
      <c r="L52" s="358"/>
    </row>
    <row r="53" spans="1:12" ht="15">
      <c r="A53" s="22"/>
      <c r="B53" s="23"/>
      <c r="C53" s="19" t="s">
        <v>30</v>
      </c>
      <c r="D53" s="115"/>
      <c r="E53" s="115"/>
      <c r="F53" s="115"/>
      <c r="G53" s="24"/>
      <c r="H53" s="25"/>
      <c r="I53" s="25"/>
      <c r="J53" s="25"/>
      <c r="K53" s="25"/>
      <c r="L53" s="26"/>
    </row>
    <row r="54" spans="1:12" ht="15">
      <c r="A54" s="426" t="s">
        <v>29</v>
      </c>
      <c r="B54" s="427"/>
      <c r="C54" s="257">
        <f>IF(OR(B12="Select",B13="Select",G12="Select"),0,IF((AND(B12="Research",B13="On Campus",G12="No")),50%,IF((AND(B12="Instruction",B13="On Campus", G12="No")),55%,IF((AND(B12="Other",B13="On Campus", G12="No")),32.5%,IF(AND(B13="Off Campus",G12="No"),26%,IF(G12="Yes",G13))))))</f>
        <v>0</v>
      </c>
      <c r="D54" s="258"/>
      <c r="E54" s="258"/>
      <c r="F54" s="258"/>
      <c r="G54" s="368">
        <f>C54*B55</f>
        <v>0</v>
      </c>
      <c r="H54" s="358"/>
      <c r="I54" s="368">
        <f>C54*I52</f>
        <v>0</v>
      </c>
      <c r="J54" s="358"/>
      <c r="K54" s="368">
        <f>C54*K52</f>
        <v>0</v>
      </c>
      <c r="L54" s="358"/>
    </row>
    <row r="55" spans="1:12">
      <c r="A55" s="89" t="s">
        <v>31</v>
      </c>
      <c r="B55" s="262">
        <f>IF(AND(G12="No",(Year1!G45+Year2!G45+Year3!G45+Year4!G45)&lt;=25000),G52-G48-G49-G50,IF(AND(G12="No",(Year1!G45+Year2!G45+Year3!G45+Year4!G45)&gt;25000),G52-G45+SUM(G61:G67)-G48-G49-G50,IF((G12="Yes"),G52,)))</f>
        <v>0</v>
      </c>
      <c r="C55" s="148"/>
      <c r="D55" s="237"/>
      <c r="E55" s="237"/>
      <c r="F55" s="238"/>
      <c r="G55" s="25"/>
      <c r="H55" s="25"/>
      <c r="I55" s="25"/>
      <c r="J55" s="25"/>
      <c r="K55" s="25"/>
      <c r="L55" s="26"/>
    </row>
    <row r="56" spans="1:12" ht="15">
      <c r="A56" s="422" t="s">
        <v>32</v>
      </c>
      <c r="B56" s="455"/>
      <c r="C56" s="103"/>
      <c r="D56" s="259"/>
      <c r="E56" s="259"/>
      <c r="F56" s="260"/>
      <c r="G56" s="357">
        <f>G52+G54</f>
        <v>0</v>
      </c>
      <c r="H56" s="358"/>
      <c r="I56" s="368">
        <f>I52+I54</f>
        <v>0</v>
      </c>
      <c r="J56" s="358"/>
      <c r="K56" s="368">
        <f>K52+K54</f>
        <v>0</v>
      </c>
      <c r="L56" s="358"/>
    </row>
    <row r="57" spans="1:12">
      <c r="A57" s="28"/>
      <c r="B57" s="29"/>
      <c r="C57" s="29"/>
      <c r="D57" s="29"/>
      <c r="E57" s="29"/>
      <c r="F57" s="29"/>
      <c r="G57" s="29"/>
      <c r="H57" s="29"/>
      <c r="I57" s="29"/>
      <c r="J57" s="29"/>
      <c r="K57" s="29"/>
      <c r="L57" s="73"/>
    </row>
    <row r="58" spans="1:12">
      <c r="A58" s="28"/>
      <c r="B58" s="29"/>
      <c r="C58" s="29"/>
      <c r="D58" s="29"/>
      <c r="E58" s="29"/>
      <c r="F58" s="29"/>
      <c r="G58" s="29"/>
      <c r="H58" s="29"/>
      <c r="I58" s="29"/>
      <c r="J58" s="29"/>
      <c r="K58" s="29"/>
      <c r="L58" s="73"/>
    </row>
    <row r="59" spans="1:12">
      <c r="A59" s="462" t="s">
        <v>53</v>
      </c>
      <c r="B59" s="463"/>
      <c r="C59" s="31"/>
      <c r="D59" s="31"/>
      <c r="E59" s="31"/>
      <c r="F59" s="31"/>
      <c r="G59" s="31"/>
      <c r="H59" s="29"/>
      <c r="I59" s="29"/>
      <c r="J59" s="29"/>
      <c r="K59" s="29"/>
      <c r="L59" s="73"/>
    </row>
    <row r="60" spans="1:12">
      <c r="A60" s="70" t="s">
        <v>54</v>
      </c>
      <c r="B60" s="71"/>
      <c r="C60" s="72" t="s">
        <v>3</v>
      </c>
      <c r="D60" s="138"/>
      <c r="E60" s="138"/>
      <c r="F60" s="138"/>
      <c r="G60" s="52" t="s">
        <v>5</v>
      </c>
      <c r="H60" s="62"/>
      <c r="I60" s="63"/>
      <c r="J60" s="63"/>
      <c r="K60" s="63"/>
      <c r="L60" s="64"/>
    </row>
    <row r="61" spans="1:12">
      <c r="A61" s="416">
        <f>Year1!A61</f>
        <v>0</v>
      </c>
      <c r="B61" s="417"/>
      <c r="C61" s="158"/>
      <c r="D61" s="140"/>
      <c r="E61" s="141"/>
      <c r="F61" s="142"/>
      <c r="G61" s="137">
        <f>IF(AND(C61&gt;0,Year1!C61+Year2!C61+Year3!C61+Year4!C61&gt;25000),(25000-(Year1!G61+Year2!G61+Year3!G61)),C61)</f>
        <v>0</v>
      </c>
      <c r="H61" s="65"/>
      <c r="I61" s="61"/>
      <c r="J61" s="61"/>
      <c r="K61" s="61"/>
      <c r="L61" s="66"/>
    </row>
    <row r="62" spans="1:12">
      <c r="A62" s="416">
        <f>Year1!A62</f>
        <v>0</v>
      </c>
      <c r="B62" s="417"/>
      <c r="C62" s="158"/>
      <c r="D62" s="143"/>
      <c r="E62" s="139"/>
      <c r="F62" s="144"/>
      <c r="G62" s="137">
        <f>IF(AND(C62&gt;0,Year1!C62+Year2!C62+Year3!C62+Year4!C62&gt;25000),(25000-(Year1!G62+Year2!G62+Year3!G62)),C62)</f>
        <v>0</v>
      </c>
      <c r="H62" s="65"/>
      <c r="I62" s="61"/>
      <c r="J62" s="61"/>
      <c r="K62" s="61"/>
      <c r="L62" s="66"/>
    </row>
    <row r="63" spans="1:12">
      <c r="A63" s="416">
        <f>Year1!A63</f>
        <v>0</v>
      </c>
      <c r="B63" s="417"/>
      <c r="C63" s="158">
        <v>0</v>
      </c>
      <c r="D63" s="143"/>
      <c r="E63" s="139"/>
      <c r="F63" s="144"/>
      <c r="G63" s="137">
        <f>IF(AND(C63&gt;0,Year1!C63+Year2!C63+Year3!C63+Year4!C63&gt;25000),(25000-(Year1!G63+Year2!G63+Year3!G63)),C63)</f>
        <v>0</v>
      </c>
      <c r="H63" s="65"/>
      <c r="I63" s="61"/>
      <c r="J63" s="61"/>
      <c r="K63" s="61"/>
      <c r="L63" s="66"/>
    </row>
    <row r="64" spans="1:12">
      <c r="A64" s="460">
        <f>Year1!A64</f>
        <v>0</v>
      </c>
      <c r="B64" s="417"/>
      <c r="C64" s="158"/>
      <c r="D64" s="143"/>
      <c r="E64" s="139"/>
      <c r="F64" s="144"/>
      <c r="G64" s="137">
        <f>IF(AND(C64&gt;0,Year1!C64+Year2!C64+Year3!C64+Year4!C64&gt;25000),(25000-(Year1!G64+Year2!G64+Year3!G64)),C64)</f>
        <v>0</v>
      </c>
      <c r="H64" s="65"/>
      <c r="I64" s="61"/>
      <c r="J64" s="61"/>
      <c r="K64" s="61"/>
      <c r="L64" s="66"/>
    </row>
    <row r="65" spans="1:12">
      <c r="A65" s="416">
        <f>Year1!A65</f>
        <v>0</v>
      </c>
      <c r="B65" s="417"/>
      <c r="C65" s="108"/>
      <c r="D65" s="38"/>
      <c r="E65" s="39"/>
      <c r="F65" s="40"/>
      <c r="G65" s="137">
        <f>IF(AND(C65&gt;0,Year1!C65+Year2!C65+Year3!C65+Year4!C65&gt;25000),(25000-(Year1!G65+Year2!G65+Year3!G65)),C65)</f>
        <v>0</v>
      </c>
      <c r="H65" s="65"/>
      <c r="I65" s="61"/>
      <c r="J65" s="61"/>
      <c r="K65" s="61"/>
      <c r="L65" s="66"/>
    </row>
    <row r="66" spans="1:12">
      <c r="A66" s="416">
        <f>Year1!A66</f>
        <v>0</v>
      </c>
      <c r="B66" s="417"/>
      <c r="C66" s="108"/>
      <c r="D66" s="38"/>
      <c r="E66" s="39"/>
      <c r="F66" s="40"/>
      <c r="G66" s="137">
        <f>IF(AND(C66&gt;0,Year1!C66+Year2!C66+Year3!C66+Year4!C66&gt;25000),(25000-(Year1!G66+Year2!G66+Year3!G66)),C66)</f>
        <v>0</v>
      </c>
      <c r="H66" s="65"/>
      <c r="I66" s="61"/>
      <c r="J66" s="61"/>
      <c r="K66" s="61"/>
      <c r="L66" s="66"/>
    </row>
    <row r="67" spans="1:12">
      <c r="A67" s="416">
        <f>Year1!A67</f>
        <v>0</v>
      </c>
      <c r="B67" s="417"/>
      <c r="C67" s="108"/>
      <c r="D67" s="41"/>
      <c r="E67" s="42"/>
      <c r="F67" s="43"/>
      <c r="G67" s="137">
        <f>IF(AND(C67&gt;0,Year1!C67+Year2!C67+Year3!C67+Year4!C67&gt;25000),(25000-(Year1!G67+Year2!G67+Year3!G67)),C67)</f>
        <v>0</v>
      </c>
      <c r="H67" s="67"/>
      <c r="I67" s="68"/>
      <c r="J67" s="68"/>
      <c r="K67" s="68"/>
      <c r="L67" s="69"/>
    </row>
  </sheetData>
  <sheetProtection password="EF3D" sheet="1" objects="1" scenarios="1" selectLockedCells="1"/>
  <mergeCells count="149">
    <mergeCell ref="A1:L3"/>
    <mergeCell ref="N1:T3"/>
    <mergeCell ref="I46:J46"/>
    <mergeCell ref="K46:L46"/>
    <mergeCell ref="A47:B47"/>
    <mergeCell ref="G47:H47"/>
    <mergeCell ref="I47:J47"/>
    <mergeCell ref="K47:L47"/>
    <mergeCell ref="A48:B48"/>
    <mergeCell ref="G48:H48"/>
    <mergeCell ref="I48:J48"/>
    <mergeCell ref="K48:L48"/>
    <mergeCell ref="C7:G7"/>
    <mergeCell ref="C8:G8"/>
    <mergeCell ref="C9:G9"/>
    <mergeCell ref="H7:J7"/>
    <mergeCell ref="H8:J8"/>
    <mergeCell ref="H9:J9"/>
    <mergeCell ref="K7:L7"/>
    <mergeCell ref="K8:L8"/>
    <mergeCell ref="K9:L9"/>
    <mergeCell ref="A40:B40"/>
    <mergeCell ref="A34:B34"/>
    <mergeCell ref="G34:H34"/>
    <mergeCell ref="G56:H56"/>
    <mergeCell ref="I56:J56"/>
    <mergeCell ref="K56:L56"/>
    <mergeCell ref="A51:B51"/>
    <mergeCell ref="A52:B52"/>
    <mergeCell ref="G52:H52"/>
    <mergeCell ref="I52:J52"/>
    <mergeCell ref="K52:L52"/>
    <mergeCell ref="C40:C52"/>
    <mergeCell ref="G40:H40"/>
    <mergeCell ref="I40:J40"/>
    <mergeCell ref="A54:B54"/>
    <mergeCell ref="G54:H54"/>
    <mergeCell ref="I54:J54"/>
    <mergeCell ref="K54:L54"/>
    <mergeCell ref="A49:B49"/>
    <mergeCell ref="G49:H49"/>
    <mergeCell ref="I49:J49"/>
    <mergeCell ref="K49:L49"/>
    <mergeCell ref="A50:B50"/>
    <mergeCell ref="G50:H50"/>
    <mergeCell ref="I50:J50"/>
    <mergeCell ref="K50:L50"/>
    <mergeCell ref="G51:H51"/>
    <mergeCell ref="I51:J51"/>
    <mergeCell ref="K51:L51"/>
    <mergeCell ref="A41:B41"/>
    <mergeCell ref="G41:H41"/>
    <mergeCell ref="I41:J41"/>
    <mergeCell ref="K41:L41"/>
    <mergeCell ref="A42:B42"/>
    <mergeCell ref="G42:H42"/>
    <mergeCell ref="I42:J42"/>
    <mergeCell ref="K42:L42"/>
    <mergeCell ref="I45:J45"/>
    <mergeCell ref="K45:L45"/>
    <mergeCell ref="A46:B46"/>
    <mergeCell ref="G46:H46"/>
    <mergeCell ref="A43:B43"/>
    <mergeCell ref="G43:H43"/>
    <mergeCell ref="I43:J43"/>
    <mergeCell ref="K43:L43"/>
    <mergeCell ref="A44:B44"/>
    <mergeCell ref="A45:B45"/>
    <mergeCell ref="G45:H45"/>
    <mergeCell ref="K40:L40"/>
    <mergeCell ref="G35:H35"/>
    <mergeCell ref="I35:J35"/>
    <mergeCell ref="K35:L35"/>
    <mergeCell ref="A36:B36"/>
    <mergeCell ref="A32:B32"/>
    <mergeCell ref="G32:H32"/>
    <mergeCell ref="I32:J32"/>
    <mergeCell ref="K32:L32"/>
    <mergeCell ref="I34:J34"/>
    <mergeCell ref="K34:L34"/>
    <mergeCell ref="A35:B35"/>
    <mergeCell ref="A37:B37"/>
    <mergeCell ref="G37:H37"/>
    <mergeCell ref="I37:J37"/>
    <mergeCell ref="K37:L37"/>
    <mergeCell ref="A38:B38"/>
    <mergeCell ref="G38:H38"/>
    <mergeCell ref="I38:J38"/>
    <mergeCell ref="K38:L38"/>
    <mergeCell ref="A39:B39"/>
    <mergeCell ref="G39:H39"/>
    <mergeCell ref="I39:J39"/>
    <mergeCell ref="K39:L39"/>
    <mergeCell ref="A33:B33"/>
    <mergeCell ref="G33:H33"/>
    <mergeCell ref="I33:J33"/>
    <mergeCell ref="K33:L33"/>
    <mergeCell ref="I29:J29"/>
    <mergeCell ref="K29:L29"/>
    <mergeCell ref="G28:H28"/>
    <mergeCell ref="G29:H29"/>
    <mergeCell ref="I30:J30"/>
    <mergeCell ref="K30:L30"/>
    <mergeCell ref="A31:B31"/>
    <mergeCell ref="I26:J26"/>
    <mergeCell ref="K26:L26"/>
    <mergeCell ref="I27:J27"/>
    <mergeCell ref="K27:L27"/>
    <mergeCell ref="G26:H26"/>
    <mergeCell ref="G27:H27"/>
    <mergeCell ref="I28:J28"/>
    <mergeCell ref="K28:L28"/>
    <mergeCell ref="G30:H30"/>
    <mergeCell ref="I23:J23"/>
    <mergeCell ref="K23:L23"/>
    <mergeCell ref="G23:H23"/>
    <mergeCell ref="I24:J24"/>
    <mergeCell ref="K24:L24"/>
    <mergeCell ref="D21:D22"/>
    <mergeCell ref="E21:E22"/>
    <mergeCell ref="F21:F22"/>
    <mergeCell ref="I25:J25"/>
    <mergeCell ref="K25:L25"/>
    <mergeCell ref="G24:H24"/>
    <mergeCell ref="G25:H25"/>
    <mergeCell ref="B21:B22"/>
    <mergeCell ref="C21:C22"/>
    <mergeCell ref="B5:L5"/>
    <mergeCell ref="J12:K12"/>
    <mergeCell ref="J13:K13"/>
    <mergeCell ref="C14:G14"/>
    <mergeCell ref="I14:J14"/>
    <mergeCell ref="G20:H20"/>
    <mergeCell ref="I20:J20"/>
    <mergeCell ref="K20:L20"/>
    <mergeCell ref="J15:K15"/>
    <mergeCell ref="C12:F12"/>
    <mergeCell ref="C13:F13"/>
    <mergeCell ref="I21:J21"/>
    <mergeCell ref="K21:L21"/>
    <mergeCell ref="A66:B66"/>
    <mergeCell ref="A67:B67"/>
    <mergeCell ref="A63:B63"/>
    <mergeCell ref="A64:B64"/>
    <mergeCell ref="A65:B65"/>
    <mergeCell ref="A59:B59"/>
    <mergeCell ref="A61:B61"/>
    <mergeCell ref="A62:B62"/>
    <mergeCell ref="A56:B56"/>
  </mergeCells>
  <conditionalFormatting sqref="K14">
    <cfRule type="cellIs" dxfId="12" priority="14" stopIfTrue="1" operator="greaterThan">
      <formula>0.05</formula>
    </cfRule>
  </conditionalFormatting>
  <conditionalFormatting sqref="C23:C30">
    <cfRule type="cellIs" dxfId="11" priority="13" operator="greaterThan">
      <formula>0.2</formula>
    </cfRule>
  </conditionalFormatting>
  <conditionalFormatting sqref="I52:J52">
    <cfRule type="expression" dxfId="10" priority="12">
      <formula>I52&gt;I54</formula>
    </cfRule>
  </conditionalFormatting>
  <conditionalFormatting sqref="K52:L52">
    <cfRule type="expression" dxfId="9" priority="11">
      <formula>K52&gt;K54</formula>
    </cfRule>
  </conditionalFormatting>
  <conditionalFormatting sqref="C54:F54">
    <cfRule type="expression" priority="5" stopIfTrue="1">
      <formula>"If(B13 = ""Off Campus"", 26%)"</formula>
    </cfRule>
  </conditionalFormatting>
  <conditionalFormatting sqref="C54:F54">
    <cfRule type="expression" priority="4" stopIfTrue="1">
      <formula>"If(B13 = ""Off Campus"", 26%)"</formula>
    </cfRule>
  </conditionalFormatting>
  <conditionalFormatting sqref="C54:F54">
    <cfRule type="expression" priority="3" stopIfTrue="1">
      <formula>"If(B13 = ""Off Campus"", 26%)"</formula>
    </cfRule>
  </conditionalFormatting>
  <conditionalFormatting sqref="G23:H30">
    <cfRule type="beginsWith" dxfId="8" priority="2" operator="beginsWith" text="months">
      <formula>LEFT(G23,LEN("months"))="months"</formula>
    </cfRule>
  </conditionalFormatting>
  <conditionalFormatting sqref="G32:H34">
    <cfRule type="beginsWith" dxfId="7" priority="1" operator="beginsWith" text="months">
      <formula>LEFT(G32,LEN("months"))="months"</formula>
    </cfRule>
  </conditionalFormatting>
  <dataValidations count="2">
    <dataValidation type="decimal" allowBlank="1" showInputMessage="1" showErrorMessage="1" errorTitle="Appointment Term" error="Appointment term cannot exceed 12 months" sqref="E23:E30 E32:E34">
      <formula1>1</formula1>
      <formula2>12</formula2>
    </dataValidation>
    <dataValidation type="decimal" allowBlank="1" showInputMessage="1" showErrorMessage="1" errorTitle="Months Requested" error="Months requested cannot exceed 12" sqref="F23:F30 F32:F34">
      <formula1>0.1</formula1>
      <formula2>12</formula2>
    </dataValidation>
  </dataValidations>
  <pageMargins left="0.7" right="0.7" top="0.3" bottom="0.3" header="0.3" footer="0.3"/>
  <pageSetup scale="58" orientation="portrait"/>
  <ignoredErrors>
    <ignoredError sqref="B12:B13 B15:B17 G12:G13 H23" unlockedFormula="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T67"/>
  <sheetViews>
    <sheetView showZeros="0" topLeftCell="A22" zoomScale="125" zoomScaleNormal="125" zoomScalePageLayoutView="125" workbookViewId="0">
      <selection activeCell="M39" sqref="M39"/>
    </sheetView>
  </sheetViews>
  <sheetFormatPr defaultColWidth="9.140625" defaultRowHeight="14.25"/>
  <cols>
    <col min="1" max="1" width="26.140625" style="6" customWidth="1"/>
    <col min="2" max="2" width="17.140625" style="6" customWidth="1"/>
    <col min="3" max="4" width="15" style="6" customWidth="1"/>
    <col min="5" max="5" width="13.5703125" style="6" customWidth="1"/>
    <col min="6" max="6" width="12.28515625" style="6" customWidth="1"/>
    <col min="7" max="7" width="12.5703125" style="6" customWidth="1"/>
    <col min="8" max="8" width="8" style="6" customWidth="1"/>
    <col min="9" max="9" width="9.140625" style="6"/>
    <col min="10" max="10" width="10.42578125" style="6" customWidth="1"/>
    <col min="11" max="11" width="12.140625" style="6" customWidth="1"/>
    <col min="12" max="12" width="5.28515625" style="6" customWidth="1"/>
    <col min="13" max="13" width="5.5703125" style="44" customWidth="1"/>
    <col min="14" max="16384" width="9.140625" style="44"/>
  </cols>
  <sheetData>
    <row r="1" spans="1:20" ht="12.75">
      <c r="A1" s="474" t="s">
        <v>153</v>
      </c>
      <c r="B1" s="475"/>
      <c r="C1" s="475"/>
      <c r="D1" s="475"/>
      <c r="E1" s="475"/>
      <c r="F1" s="475"/>
      <c r="G1" s="475"/>
      <c r="H1" s="475"/>
      <c r="I1" s="475"/>
      <c r="J1" s="475"/>
      <c r="K1" s="475"/>
      <c r="L1" s="476"/>
      <c r="N1" s="394" t="s">
        <v>55</v>
      </c>
      <c r="O1" s="395"/>
      <c r="P1" s="395"/>
      <c r="Q1" s="395"/>
      <c r="R1" s="395"/>
      <c r="S1" s="395"/>
      <c r="T1" s="396"/>
    </row>
    <row r="2" spans="1:20" ht="12.75">
      <c r="A2" s="477"/>
      <c r="B2" s="478"/>
      <c r="C2" s="478"/>
      <c r="D2" s="478"/>
      <c r="E2" s="478"/>
      <c r="F2" s="478"/>
      <c r="G2" s="478"/>
      <c r="H2" s="478"/>
      <c r="I2" s="478"/>
      <c r="J2" s="478"/>
      <c r="K2" s="478"/>
      <c r="L2" s="479"/>
      <c r="N2" s="397"/>
      <c r="O2" s="398"/>
      <c r="P2" s="398"/>
      <c r="Q2" s="398"/>
      <c r="R2" s="398"/>
      <c r="S2" s="398"/>
      <c r="T2" s="399"/>
    </row>
    <row r="3" spans="1:20" ht="13.5" thickBot="1">
      <c r="A3" s="480"/>
      <c r="B3" s="481"/>
      <c r="C3" s="481"/>
      <c r="D3" s="481"/>
      <c r="E3" s="481"/>
      <c r="F3" s="481"/>
      <c r="G3" s="481"/>
      <c r="H3" s="481"/>
      <c r="I3" s="481"/>
      <c r="J3" s="481"/>
      <c r="K3" s="481"/>
      <c r="L3" s="482"/>
      <c r="N3" s="400"/>
      <c r="O3" s="401"/>
      <c r="P3" s="401"/>
      <c r="Q3" s="401"/>
      <c r="R3" s="401"/>
      <c r="S3" s="401"/>
      <c r="T3" s="402"/>
    </row>
    <row r="4" spans="1:20">
      <c r="A4" s="149"/>
      <c r="B4" s="7"/>
      <c r="C4" s="7"/>
      <c r="D4" s="7"/>
      <c r="E4" s="7"/>
      <c r="F4" s="7"/>
      <c r="G4" s="7"/>
      <c r="H4" s="7"/>
      <c r="I4" s="7"/>
      <c r="J4" s="7"/>
      <c r="K4" s="7"/>
      <c r="L4" s="111"/>
    </row>
    <row r="5" spans="1:20" ht="15">
      <c r="A5" s="110" t="s">
        <v>110</v>
      </c>
      <c r="B5" s="429">
        <f>Year1!B5</f>
        <v>0</v>
      </c>
      <c r="C5" s="429"/>
      <c r="D5" s="429"/>
      <c r="E5" s="429"/>
      <c r="F5" s="429"/>
      <c r="G5" s="429"/>
      <c r="H5" s="429"/>
      <c r="I5" s="429"/>
      <c r="J5" s="429"/>
      <c r="K5" s="429"/>
      <c r="L5" s="430"/>
    </row>
    <row r="6" spans="1:20">
      <c r="A6" s="149"/>
      <c r="B6" s="177"/>
      <c r="C6" s="177"/>
      <c r="D6" s="177"/>
      <c r="E6" s="177"/>
      <c r="F6" s="177"/>
      <c r="G6" s="177"/>
      <c r="H6" s="177"/>
      <c r="I6" s="177"/>
      <c r="J6" s="177"/>
      <c r="K6" s="177"/>
      <c r="L6" s="211"/>
    </row>
    <row r="7" spans="1:20" ht="15">
      <c r="A7" s="110" t="s">
        <v>78</v>
      </c>
      <c r="B7" s="177"/>
      <c r="C7" s="456">
        <f>Year1!C7</f>
        <v>0</v>
      </c>
      <c r="D7" s="456"/>
      <c r="E7" s="456"/>
      <c r="F7" s="456"/>
      <c r="G7" s="456"/>
      <c r="H7" s="456" t="str">
        <f>Year1!H7</f>
        <v>Select Department</v>
      </c>
      <c r="I7" s="456"/>
      <c r="J7" s="456"/>
      <c r="K7" s="403">
        <f>Year1!K7</f>
        <v>0</v>
      </c>
      <c r="L7" s="403"/>
    </row>
    <row r="8" spans="1:20" ht="15">
      <c r="A8" s="110"/>
      <c r="B8" s="177"/>
      <c r="C8" s="456">
        <f>Year1!C8</f>
        <v>0</v>
      </c>
      <c r="D8" s="456"/>
      <c r="E8" s="456"/>
      <c r="F8" s="456"/>
      <c r="G8" s="456"/>
      <c r="H8" s="456">
        <f>Year1!H8</f>
        <v>0</v>
      </c>
      <c r="I8" s="456"/>
      <c r="J8" s="456"/>
      <c r="K8" s="403">
        <f>Year1!K8</f>
        <v>0</v>
      </c>
      <c r="L8" s="403"/>
    </row>
    <row r="9" spans="1:20" ht="15">
      <c r="A9" s="110"/>
      <c r="B9" s="177"/>
      <c r="C9" s="456">
        <f>Year1!C9</f>
        <v>0</v>
      </c>
      <c r="D9" s="456"/>
      <c r="E9" s="456"/>
      <c r="F9" s="456"/>
      <c r="G9" s="456"/>
      <c r="H9" s="456">
        <f>Year1!H9</f>
        <v>0</v>
      </c>
      <c r="I9" s="456"/>
      <c r="J9" s="456"/>
      <c r="K9" s="403">
        <f>Year1!K9</f>
        <v>0</v>
      </c>
      <c r="L9" s="403"/>
    </row>
    <row r="10" spans="1:20" ht="15">
      <c r="A10" s="110"/>
      <c r="B10" s="7"/>
      <c r="C10" s="7"/>
      <c r="D10" s="7"/>
      <c r="E10" s="7"/>
      <c r="F10" s="7"/>
      <c r="G10" s="7"/>
      <c r="H10" s="7"/>
      <c r="I10" s="7"/>
      <c r="J10" s="7"/>
      <c r="K10" s="7"/>
      <c r="L10" s="111"/>
    </row>
    <row r="11" spans="1:20">
      <c r="A11" s="149"/>
      <c r="B11" s="7"/>
      <c r="C11" s="7"/>
      <c r="D11" s="7"/>
      <c r="E11" s="7"/>
      <c r="F11" s="7"/>
      <c r="G11" s="7"/>
      <c r="H11" s="7"/>
      <c r="I11" s="7"/>
      <c r="J11" s="7"/>
      <c r="K11" s="7"/>
      <c r="L11" s="111"/>
    </row>
    <row r="12" spans="1:20">
      <c r="A12" s="152" t="s">
        <v>44</v>
      </c>
      <c r="B12" s="153" t="str">
        <f>Year1!B12</f>
        <v>Select</v>
      </c>
      <c r="C12" s="433" t="s">
        <v>46</v>
      </c>
      <c r="D12" s="369"/>
      <c r="E12" s="369"/>
      <c r="F12" s="434"/>
      <c r="G12" s="153" t="str">
        <f>Year1!G12</f>
        <v>Select</v>
      </c>
      <c r="H12" s="147"/>
      <c r="I12" s="147"/>
      <c r="J12" s="372"/>
      <c r="K12" s="372"/>
      <c r="L12" s="111"/>
    </row>
    <row r="13" spans="1:20">
      <c r="A13" s="152" t="s">
        <v>45</v>
      </c>
      <c r="B13" s="153" t="str">
        <f>Year1!B13</f>
        <v>Select</v>
      </c>
      <c r="C13" s="433" t="s">
        <v>40</v>
      </c>
      <c r="D13" s="369"/>
      <c r="E13" s="369"/>
      <c r="F13" s="434"/>
      <c r="G13" s="180">
        <f>Year1!G13</f>
        <v>0</v>
      </c>
      <c r="H13" s="147"/>
      <c r="I13" s="147"/>
      <c r="J13" s="372"/>
      <c r="K13" s="372"/>
      <c r="L13" s="111"/>
    </row>
    <row r="14" spans="1:20">
      <c r="A14" s="149"/>
      <c r="B14" s="7"/>
      <c r="C14" s="372"/>
      <c r="D14" s="372"/>
      <c r="E14" s="372"/>
      <c r="F14" s="372"/>
      <c r="G14" s="372"/>
      <c r="H14" s="147"/>
      <c r="I14" s="369" t="s">
        <v>42</v>
      </c>
      <c r="J14" s="369"/>
      <c r="K14" s="337">
        <v>0.03</v>
      </c>
      <c r="L14" s="111"/>
    </row>
    <row r="15" spans="1:20">
      <c r="A15" s="152" t="s">
        <v>94</v>
      </c>
      <c r="B15" s="153" t="str">
        <f>Year1!B15</f>
        <v>Select</v>
      </c>
      <c r="C15" s="7"/>
      <c r="D15" s="7"/>
      <c r="E15" s="7"/>
      <c r="F15" s="7"/>
      <c r="G15" s="7"/>
      <c r="H15" s="7"/>
      <c r="I15" s="7"/>
      <c r="J15" s="372" t="s">
        <v>52</v>
      </c>
      <c r="K15" s="372"/>
      <c r="L15" s="111"/>
    </row>
    <row r="16" spans="1:20">
      <c r="A16" s="152" t="s">
        <v>95</v>
      </c>
      <c r="B16" s="50">
        <f>Year1!B16</f>
        <v>0</v>
      </c>
      <c r="C16" s="152" t="s">
        <v>50</v>
      </c>
      <c r="D16" s="233">
        <f>IF(G56+I56+K56 &lt;&gt; 0,(I56+K56)/(G56+I56+K56),0)</f>
        <v>0</v>
      </c>
      <c r="E16" s="61"/>
      <c r="F16" s="61"/>
      <c r="G16" s="7"/>
      <c r="H16" s="7"/>
      <c r="I16" s="7"/>
      <c r="J16" s="7"/>
      <c r="K16" s="7"/>
      <c r="L16" s="111"/>
    </row>
    <row r="17" spans="1:12">
      <c r="A17" s="152" t="s">
        <v>43</v>
      </c>
      <c r="B17" s="51">
        <f>Year1!B17</f>
        <v>0</v>
      </c>
      <c r="C17" s="152" t="s">
        <v>51</v>
      </c>
      <c r="D17" s="234">
        <f>I56+K56</f>
        <v>0</v>
      </c>
      <c r="E17" s="61"/>
      <c r="F17" s="61"/>
      <c r="G17" s="7"/>
      <c r="H17" s="7"/>
      <c r="I17" s="7"/>
      <c r="J17" s="7"/>
      <c r="K17" s="7"/>
      <c r="L17" s="111"/>
    </row>
    <row r="18" spans="1:12">
      <c r="A18" s="239"/>
      <c r="B18" s="240"/>
      <c r="C18" s="107"/>
      <c r="D18" s="107"/>
      <c r="E18" s="107"/>
      <c r="F18" s="107"/>
      <c r="G18" s="107"/>
      <c r="H18" s="107"/>
      <c r="I18" s="107"/>
      <c r="J18" s="107"/>
      <c r="K18" s="107"/>
      <c r="L18" s="112"/>
    </row>
    <row r="19" spans="1:12">
      <c r="A19" s="28"/>
      <c r="B19" s="29"/>
      <c r="C19" s="29"/>
      <c r="D19" s="29"/>
      <c r="E19" s="29"/>
      <c r="F19" s="29"/>
      <c r="G19" s="29"/>
      <c r="H19" s="29"/>
      <c r="I19" s="29"/>
      <c r="J19" s="29"/>
      <c r="K19" s="29"/>
      <c r="L19" s="73"/>
    </row>
    <row r="20" spans="1:12">
      <c r="A20" s="28"/>
      <c r="B20" s="29"/>
      <c r="C20" s="29"/>
      <c r="D20" s="29"/>
      <c r="E20" s="29"/>
      <c r="F20" s="29"/>
      <c r="G20" s="431" t="s">
        <v>2</v>
      </c>
      <c r="H20" s="432"/>
      <c r="I20" s="431" t="s">
        <v>4</v>
      </c>
      <c r="J20" s="432"/>
      <c r="K20" s="431" t="s">
        <v>0</v>
      </c>
      <c r="L20" s="432"/>
    </row>
    <row r="21" spans="1:12" ht="31.5" customHeight="1">
      <c r="A21" s="163" t="s">
        <v>6</v>
      </c>
      <c r="B21" s="393" t="s">
        <v>111</v>
      </c>
      <c r="C21" s="379" t="s">
        <v>7</v>
      </c>
      <c r="D21" s="375" t="s">
        <v>97</v>
      </c>
      <c r="E21" s="377" t="s">
        <v>96</v>
      </c>
      <c r="F21" s="377" t="s">
        <v>98</v>
      </c>
      <c r="G21" s="81"/>
      <c r="H21" s="161"/>
      <c r="I21" s="491"/>
      <c r="J21" s="491"/>
      <c r="K21" s="491"/>
      <c r="L21" s="492"/>
    </row>
    <row r="22" spans="1:12" ht="31.5" customHeight="1">
      <c r="A22" s="151" t="s">
        <v>33</v>
      </c>
      <c r="B22" s="393"/>
      <c r="C22" s="380"/>
      <c r="D22" s="376"/>
      <c r="E22" s="378"/>
      <c r="F22" s="378"/>
      <c r="G22" s="55"/>
      <c r="H22" s="56"/>
      <c r="I22" s="56"/>
      <c r="J22" s="56"/>
      <c r="K22" s="56"/>
      <c r="L22" s="57"/>
    </row>
    <row r="23" spans="1:12">
      <c r="A23" s="126">
        <f>Year1!A23</f>
        <v>0</v>
      </c>
      <c r="B23" s="283"/>
      <c r="C23" s="14"/>
      <c r="D23" s="338">
        <f>'Salary Adjustment'!B21</f>
        <v>0</v>
      </c>
      <c r="E23" s="105"/>
      <c r="F23" s="129"/>
      <c r="G23" s="435">
        <f>IF(F23&gt;E23,"months requested cannot exceed term",IF(OR(D23="",E23=""),0,(D23/E23)*F23))</f>
        <v>0</v>
      </c>
      <c r="H23" s="436"/>
      <c r="I23" s="437"/>
      <c r="J23" s="438"/>
      <c r="K23" s="437"/>
      <c r="L23" s="438"/>
    </row>
    <row r="24" spans="1:12">
      <c r="A24" s="126">
        <f>Year1!A24</f>
        <v>0</v>
      </c>
      <c r="B24" s="283"/>
      <c r="C24" s="8"/>
      <c r="D24" s="339">
        <f>'Salary Adjustment'!B37</f>
        <v>0</v>
      </c>
      <c r="E24" s="106"/>
      <c r="F24" s="129"/>
      <c r="G24" s="435">
        <f t="shared" ref="G24:G30" si="0">IF(F24&gt;E24,"months requested cannot exceed term",IF(OR(D24="",E24=""),0,(D24/E24)*F24))</f>
        <v>0</v>
      </c>
      <c r="H24" s="436"/>
      <c r="I24" s="439"/>
      <c r="J24" s="440"/>
      <c r="K24" s="439"/>
      <c r="L24" s="440"/>
    </row>
    <row r="25" spans="1:12">
      <c r="A25" s="126">
        <f>Year1!A25</f>
        <v>0</v>
      </c>
      <c r="B25" s="283"/>
      <c r="C25" s="8"/>
      <c r="D25" s="339">
        <f>'Salary Adjustment'!B54</f>
        <v>0</v>
      </c>
      <c r="E25" s="106"/>
      <c r="F25" s="129"/>
      <c r="G25" s="435">
        <f t="shared" si="0"/>
        <v>0</v>
      </c>
      <c r="H25" s="436"/>
      <c r="I25" s="439"/>
      <c r="J25" s="440"/>
      <c r="K25" s="439"/>
      <c r="L25" s="440"/>
    </row>
    <row r="26" spans="1:12">
      <c r="A26" s="126">
        <f>Year1!A26</f>
        <v>0</v>
      </c>
      <c r="B26" s="283"/>
      <c r="C26" s="8"/>
      <c r="D26" s="104"/>
      <c r="E26" s="106"/>
      <c r="F26" s="129"/>
      <c r="G26" s="435">
        <f t="shared" si="0"/>
        <v>0</v>
      </c>
      <c r="H26" s="436"/>
      <c r="I26" s="439"/>
      <c r="J26" s="440"/>
      <c r="K26" s="439"/>
      <c r="L26" s="440"/>
    </row>
    <row r="27" spans="1:12">
      <c r="A27" s="126">
        <f>Year1!A27</f>
        <v>0</v>
      </c>
      <c r="B27" s="283"/>
      <c r="C27" s="8"/>
      <c r="D27" s="104"/>
      <c r="E27" s="106"/>
      <c r="F27" s="129"/>
      <c r="G27" s="435">
        <f t="shared" si="0"/>
        <v>0</v>
      </c>
      <c r="H27" s="436"/>
      <c r="I27" s="439"/>
      <c r="J27" s="440"/>
      <c r="K27" s="439"/>
      <c r="L27" s="440"/>
    </row>
    <row r="28" spans="1:12">
      <c r="A28" s="126">
        <f>Year1!A28</f>
        <v>0</v>
      </c>
      <c r="B28" s="283"/>
      <c r="C28" s="8"/>
      <c r="D28" s="104"/>
      <c r="E28" s="106"/>
      <c r="F28" s="129"/>
      <c r="G28" s="435">
        <f t="shared" si="0"/>
        <v>0</v>
      </c>
      <c r="H28" s="436"/>
      <c r="I28" s="439"/>
      <c r="J28" s="440"/>
      <c r="K28" s="439"/>
      <c r="L28" s="440"/>
    </row>
    <row r="29" spans="1:12">
      <c r="A29" s="126">
        <f>Year1!A29</f>
        <v>0</v>
      </c>
      <c r="B29" s="283"/>
      <c r="C29" s="8"/>
      <c r="D29" s="104"/>
      <c r="E29" s="106"/>
      <c r="F29" s="129"/>
      <c r="G29" s="435">
        <f t="shared" si="0"/>
        <v>0</v>
      </c>
      <c r="H29" s="436"/>
      <c r="I29" s="439"/>
      <c r="J29" s="440"/>
      <c r="K29" s="439"/>
      <c r="L29" s="440"/>
    </row>
    <row r="30" spans="1:12">
      <c r="A30" s="126">
        <f>Year1!A30</f>
        <v>0</v>
      </c>
      <c r="B30" s="283"/>
      <c r="C30" s="8"/>
      <c r="D30" s="104"/>
      <c r="E30" s="106"/>
      <c r="F30" s="129"/>
      <c r="G30" s="435">
        <f t="shared" si="0"/>
        <v>0</v>
      </c>
      <c r="H30" s="436"/>
      <c r="I30" s="439"/>
      <c r="J30" s="440"/>
      <c r="K30" s="439"/>
      <c r="L30" s="440"/>
    </row>
    <row r="31" spans="1:12">
      <c r="A31" s="391"/>
      <c r="B31" s="392"/>
      <c r="C31" s="19" t="s">
        <v>12</v>
      </c>
      <c r="D31" s="52"/>
      <c r="E31" s="52"/>
      <c r="F31" s="52"/>
      <c r="G31" s="58"/>
      <c r="H31" s="59"/>
      <c r="I31" s="59"/>
      <c r="J31" s="59"/>
      <c r="K31" s="59"/>
      <c r="L31" s="60"/>
    </row>
    <row r="32" spans="1:12" ht="27.75" customHeight="1">
      <c r="A32" s="493" t="s">
        <v>9</v>
      </c>
      <c r="B32" s="447"/>
      <c r="C32" s="82"/>
      <c r="D32" s="113"/>
      <c r="E32" s="114"/>
      <c r="F32" s="134"/>
      <c r="G32" s="373">
        <f>IF(F32&gt;E32,"months requested cannot exceed term",IF(OR(D32="",E32=""),0,(D32/E32)*F32)*C32)</f>
        <v>0</v>
      </c>
      <c r="H32" s="374"/>
      <c r="I32" s="439"/>
      <c r="J32" s="440"/>
      <c r="K32" s="439"/>
      <c r="L32" s="440"/>
    </row>
    <row r="33" spans="1:12" ht="27.75" customHeight="1">
      <c r="A33" s="494" t="s">
        <v>10</v>
      </c>
      <c r="B33" s="495"/>
      <c r="C33" s="82"/>
      <c r="D33" s="113"/>
      <c r="E33" s="114"/>
      <c r="F33" s="134"/>
      <c r="G33" s="373">
        <f>IF(F33&gt;E33,"months requested cannot exceed term",IF(OR(D33="",E33=""),0,(D33/E33)*F33)*C33)</f>
        <v>0</v>
      </c>
      <c r="H33" s="374"/>
      <c r="I33" s="439"/>
      <c r="J33" s="440"/>
      <c r="K33" s="439"/>
      <c r="L33" s="440"/>
    </row>
    <row r="34" spans="1:12" ht="27.75" customHeight="1">
      <c r="A34" s="494" t="s">
        <v>11</v>
      </c>
      <c r="B34" s="495"/>
      <c r="C34" s="82"/>
      <c r="D34" s="113"/>
      <c r="E34" s="114"/>
      <c r="F34" s="134"/>
      <c r="G34" s="373">
        <f>IF(F34&gt;E34,"months requested cannot exceed term",IF(OR(D34="",E34=""),0,(D34/E34)*F34)*C34)</f>
        <v>0</v>
      </c>
      <c r="H34" s="374"/>
      <c r="I34" s="439"/>
      <c r="J34" s="440"/>
      <c r="K34" s="439"/>
      <c r="L34" s="440"/>
    </row>
    <row r="35" spans="1:12" ht="15">
      <c r="A35" s="422" t="s">
        <v>13</v>
      </c>
      <c r="B35" s="423"/>
      <c r="C35" s="18"/>
      <c r="D35" s="100"/>
      <c r="E35" s="100"/>
      <c r="F35" s="100"/>
      <c r="G35" s="368">
        <f>SUM(G23:H34)</f>
        <v>0</v>
      </c>
      <c r="H35" s="358"/>
      <c r="I35" s="368">
        <f>SUM(I23:J34)</f>
        <v>0</v>
      </c>
      <c r="J35" s="358"/>
      <c r="K35" s="368">
        <f>SUM(K23:L34)</f>
        <v>0</v>
      </c>
      <c r="L35" s="358"/>
    </row>
    <row r="36" spans="1:12" ht="15">
      <c r="A36" s="422" t="s">
        <v>14</v>
      </c>
      <c r="B36" s="423"/>
      <c r="C36" s="19" t="s">
        <v>15</v>
      </c>
      <c r="D36" s="117"/>
      <c r="E36" s="117"/>
      <c r="F36" s="117"/>
      <c r="G36" s="24"/>
      <c r="H36" s="25"/>
      <c r="I36" s="25"/>
      <c r="J36" s="25"/>
      <c r="K36" s="25"/>
      <c r="L36" s="26"/>
    </row>
    <row r="37" spans="1:12">
      <c r="A37" s="424" t="s">
        <v>8</v>
      </c>
      <c r="B37" s="425"/>
      <c r="C37" s="178">
        <v>0.23499999999999999</v>
      </c>
      <c r="D37" s="116"/>
      <c r="E37" s="119"/>
      <c r="F37" s="120"/>
      <c r="G37" s="357">
        <f>SUM(G23:H32)*C37</f>
        <v>0</v>
      </c>
      <c r="H37" s="358"/>
      <c r="I37" s="368">
        <f>SUM(I23:J32)*C37</f>
        <v>0</v>
      </c>
      <c r="J37" s="358"/>
      <c r="K37" s="368">
        <f>SUM(K23:L32)*C37</f>
        <v>0</v>
      </c>
      <c r="L37" s="358"/>
    </row>
    <row r="38" spans="1:12">
      <c r="A38" s="424" t="s">
        <v>10</v>
      </c>
      <c r="B38" s="425"/>
      <c r="C38" s="178">
        <v>0.06</v>
      </c>
      <c r="D38" s="121"/>
      <c r="E38" s="118"/>
      <c r="F38" s="122"/>
      <c r="G38" s="357">
        <f>G33*C38</f>
        <v>0</v>
      </c>
      <c r="H38" s="358"/>
      <c r="I38" s="368">
        <f>I33*C38</f>
        <v>0</v>
      </c>
      <c r="J38" s="358"/>
      <c r="K38" s="368">
        <f>K33*C38</f>
        <v>0</v>
      </c>
      <c r="L38" s="358"/>
    </row>
    <row r="39" spans="1:12">
      <c r="A39" s="424" t="s">
        <v>11</v>
      </c>
      <c r="B39" s="425"/>
      <c r="C39" s="178">
        <v>0.02</v>
      </c>
      <c r="D39" s="123"/>
      <c r="E39" s="124"/>
      <c r="F39" s="125"/>
      <c r="G39" s="357">
        <f>G34*C39</f>
        <v>0</v>
      </c>
      <c r="H39" s="358"/>
      <c r="I39" s="368">
        <f>I34*C39</f>
        <v>0</v>
      </c>
      <c r="J39" s="358"/>
      <c r="K39" s="368">
        <f>K34*C39</f>
        <v>0</v>
      </c>
      <c r="L39" s="358"/>
    </row>
    <row r="40" spans="1:12" ht="15">
      <c r="A40" s="426" t="s">
        <v>16</v>
      </c>
      <c r="B40" s="427"/>
      <c r="C40" s="496"/>
      <c r="D40" s="38"/>
      <c r="E40" s="39"/>
      <c r="F40" s="40"/>
      <c r="G40" s="357">
        <f>SUM(G35:H39)</f>
        <v>0</v>
      </c>
      <c r="H40" s="358"/>
      <c r="I40" s="368">
        <f>SUM(I35:J39)</f>
        <v>0</v>
      </c>
      <c r="J40" s="358"/>
      <c r="K40" s="368">
        <f>SUM(K35:L39)</f>
        <v>0</v>
      </c>
      <c r="L40" s="358"/>
    </row>
    <row r="41" spans="1:12" ht="15">
      <c r="A41" s="426" t="s">
        <v>17</v>
      </c>
      <c r="B41" s="427"/>
      <c r="C41" s="497"/>
      <c r="D41" s="38"/>
      <c r="E41" s="39"/>
      <c r="F41" s="40"/>
      <c r="G41" s="361"/>
      <c r="H41" s="362"/>
      <c r="I41" s="367"/>
      <c r="J41" s="362"/>
      <c r="K41" s="367"/>
      <c r="L41" s="362"/>
    </row>
    <row r="42" spans="1:12" ht="15">
      <c r="A42" s="426" t="s">
        <v>18</v>
      </c>
      <c r="B42" s="427"/>
      <c r="C42" s="497"/>
      <c r="D42" s="38"/>
      <c r="E42" s="39"/>
      <c r="F42" s="40"/>
      <c r="G42" s="361"/>
      <c r="H42" s="362"/>
      <c r="I42" s="367"/>
      <c r="J42" s="362"/>
      <c r="K42" s="367"/>
      <c r="L42" s="362"/>
    </row>
    <row r="43" spans="1:12" ht="15">
      <c r="A43" s="426" t="s">
        <v>19</v>
      </c>
      <c r="B43" s="427"/>
      <c r="C43" s="497"/>
      <c r="D43" s="38"/>
      <c r="E43" s="39"/>
      <c r="F43" s="40"/>
      <c r="G43" s="361"/>
      <c r="H43" s="362"/>
      <c r="I43" s="367"/>
      <c r="J43" s="362"/>
      <c r="K43" s="367"/>
      <c r="L43" s="362"/>
    </row>
    <row r="44" spans="1:12" ht="15">
      <c r="A44" s="426" t="s">
        <v>20</v>
      </c>
      <c r="B44" s="427"/>
      <c r="C44" s="497"/>
      <c r="D44" s="38"/>
      <c r="E44" s="39"/>
      <c r="F44" s="40"/>
      <c r="G44" s="25"/>
      <c r="H44" s="25"/>
      <c r="I44" s="25"/>
      <c r="J44" s="25"/>
      <c r="K44" s="25"/>
      <c r="L44" s="26"/>
    </row>
    <row r="45" spans="1:12">
      <c r="A45" s="424" t="s">
        <v>81</v>
      </c>
      <c r="B45" s="425"/>
      <c r="C45" s="497"/>
      <c r="D45" s="38"/>
      <c r="E45" s="39"/>
      <c r="F45" s="40"/>
      <c r="G45" s="499">
        <f>SUM(C61:C67)</f>
        <v>0</v>
      </c>
      <c r="H45" s="500"/>
      <c r="I45" s="367"/>
      <c r="J45" s="362"/>
      <c r="K45" s="367"/>
      <c r="L45" s="362"/>
    </row>
    <row r="46" spans="1:12">
      <c r="A46" s="424" t="s">
        <v>22</v>
      </c>
      <c r="B46" s="425"/>
      <c r="C46" s="497"/>
      <c r="D46" s="38"/>
      <c r="E46" s="39"/>
      <c r="F46" s="40"/>
      <c r="G46" s="361"/>
      <c r="H46" s="362"/>
      <c r="I46" s="367"/>
      <c r="J46" s="362"/>
      <c r="K46" s="367"/>
      <c r="L46" s="362"/>
    </row>
    <row r="47" spans="1:12">
      <c r="A47" s="424" t="s">
        <v>23</v>
      </c>
      <c r="B47" s="425"/>
      <c r="C47" s="497"/>
      <c r="D47" s="38"/>
      <c r="E47" s="39"/>
      <c r="F47" s="40"/>
      <c r="G47" s="361"/>
      <c r="H47" s="362"/>
      <c r="I47" s="367"/>
      <c r="J47" s="362"/>
      <c r="K47" s="367"/>
      <c r="L47" s="362"/>
    </row>
    <row r="48" spans="1:12" ht="15">
      <c r="A48" s="426" t="s">
        <v>24</v>
      </c>
      <c r="B48" s="427"/>
      <c r="C48" s="497"/>
      <c r="D48" s="38"/>
      <c r="E48" s="39"/>
      <c r="F48" s="40"/>
      <c r="G48" s="361"/>
      <c r="H48" s="362"/>
      <c r="I48" s="367"/>
      <c r="J48" s="362"/>
      <c r="K48" s="367"/>
      <c r="L48" s="362"/>
    </row>
    <row r="49" spans="1:12" ht="15">
      <c r="A49" s="426" t="s">
        <v>25</v>
      </c>
      <c r="B49" s="447"/>
      <c r="C49" s="497"/>
      <c r="D49" s="38"/>
      <c r="E49" s="39"/>
      <c r="F49" s="40"/>
      <c r="G49" s="361"/>
      <c r="H49" s="362"/>
      <c r="I49" s="367"/>
      <c r="J49" s="362"/>
      <c r="K49" s="367"/>
      <c r="L49" s="362"/>
    </row>
    <row r="50" spans="1:12" ht="15">
      <c r="A50" s="426" t="s">
        <v>26</v>
      </c>
      <c r="B50" s="427"/>
      <c r="C50" s="497"/>
      <c r="D50" s="38"/>
      <c r="E50" s="39"/>
      <c r="F50" s="40"/>
      <c r="G50" s="361"/>
      <c r="H50" s="362"/>
      <c r="I50" s="367"/>
      <c r="J50" s="362"/>
      <c r="K50" s="367"/>
      <c r="L50" s="362"/>
    </row>
    <row r="51" spans="1:12" ht="15">
      <c r="A51" s="426" t="s">
        <v>27</v>
      </c>
      <c r="B51" s="427"/>
      <c r="C51" s="497"/>
      <c r="D51" s="38"/>
      <c r="E51" s="39"/>
      <c r="F51" s="40"/>
      <c r="G51" s="361"/>
      <c r="H51" s="362"/>
      <c r="I51" s="367"/>
      <c r="J51" s="362"/>
      <c r="K51" s="367"/>
      <c r="L51" s="362"/>
    </row>
    <row r="52" spans="1:12" ht="15">
      <c r="A52" s="426" t="s">
        <v>28</v>
      </c>
      <c r="B52" s="427"/>
      <c r="C52" s="498"/>
      <c r="D52" s="41"/>
      <c r="E52" s="42"/>
      <c r="F52" s="43"/>
      <c r="G52" s="357">
        <f>G40+G41+G42+G43+G45+G46+G47+G48+G49+G50+G51</f>
        <v>0</v>
      </c>
      <c r="H52" s="358"/>
      <c r="I52" s="368">
        <f>I40+I41+I42+I43+I45+I46+I47+I48+I49+I50+I51</f>
        <v>0</v>
      </c>
      <c r="J52" s="358"/>
      <c r="K52" s="368">
        <f>K40+K41+K42+K43+K45+K46+K47+K48+K49+K50+K51</f>
        <v>0</v>
      </c>
      <c r="L52" s="358"/>
    </row>
    <row r="53" spans="1:12" ht="15">
      <c r="A53" s="22"/>
      <c r="B53" s="23"/>
      <c r="C53" s="19" t="s">
        <v>30</v>
      </c>
      <c r="D53" s="115"/>
      <c r="E53" s="115"/>
      <c r="F53" s="115"/>
      <c r="G53" s="24"/>
      <c r="H53" s="25"/>
      <c r="I53" s="25"/>
      <c r="J53" s="25"/>
      <c r="K53" s="25"/>
      <c r="L53" s="26"/>
    </row>
    <row r="54" spans="1:12" ht="15">
      <c r="A54" s="426" t="s">
        <v>29</v>
      </c>
      <c r="B54" s="427"/>
      <c r="C54" s="257">
        <f>IF(OR(B12="Select",B13="Select",G12="Select"),0,IF((AND(B12="Research",B13="On Campus",G12="No")),50%,IF((AND(B12="Instruction",B13="On Campus", G12="No")),55%,IF((AND(B12="Other",B13="On Campus", G12="No")),32.5%,IF(AND(B13="Off Campus",G12="No"),26%,IF(G12="Yes",G13))))))</f>
        <v>0</v>
      </c>
      <c r="D54" s="258"/>
      <c r="E54" s="258"/>
      <c r="F54" s="258"/>
      <c r="G54" s="368">
        <f>C54*B55</f>
        <v>0</v>
      </c>
      <c r="H54" s="358"/>
      <c r="I54" s="368">
        <f>C54*I52</f>
        <v>0</v>
      </c>
      <c r="J54" s="358"/>
      <c r="K54" s="368">
        <f>C54*K52</f>
        <v>0</v>
      </c>
      <c r="L54" s="358"/>
    </row>
    <row r="55" spans="1:12">
      <c r="A55" s="89" t="s">
        <v>31</v>
      </c>
      <c r="B55" s="261">
        <f>IF(AND(G12="No",(Year1!G45+Year2!G45+Year3!G45+Year4!G45+Year5!G45)&lt;=25000),G52-G48-G49-G50,IF(AND(G12="No",(Year1!G45+Year2!G45+Year3!G45+Year4!G45+Year5!G45)&gt;25000),G52-G45+SUM(G61:G67)-G48-G49-G50,IF((G12="Yes"),G52,)))</f>
        <v>0</v>
      </c>
      <c r="C55" s="35"/>
      <c r="D55" s="36"/>
      <c r="E55" s="36"/>
      <c r="F55" s="37"/>
      <c r="G55" s="25"/>
      <c r="H55" s="25"/>
      <c r="I55" s="25"/>
      <c r="J55" s="25"/>
      <c r="K55" s="25"/>
      <c r="L55" s="26"/>
    </row>
    <row r="56" spans="1:12" ht="15">
      <c r="A56" s="422" t="s">
        <v>32</v>
      </c>
      <c r="B56" s="455"/>
      <c r="C56" s="100"/>
      <c r="D56" s="263"/>
      <c r="E56" s="263"/>
      <c r="F56" s="264"/>
      <c r="G56" s="357">
        <f>G52+G54</f>
        <v>0</v>
      </c>
      <c r="H56" s="358"/>
      <c r="I56" s="368">
        <f>I52+I54</f>
        <v>0</v>
      </c>
      <c r="J56" s="358"/>
      <c r="K56" s="368">
        <f>K52+K54</f>
        <v>0</v>
      </c>
      <c r="L56" s="358"/>
    </row>
    <row r="57" spans="1:12">
      <c r="A57" s="28"/>
      <c r="B57" s="29"/>
      <c r="C57" s="145"/>
      <c r="D57" s="145"/>
      <c r="E57" s="145"/>
      <c r="F57" s="145"/>
      <c r="G57" s="145"/>
      <c r="H57" s="145"/>
      <c r="I57" s="145"/>
      <c r="J57" s="145"/>
      <c r="K57" s="145"/>
      <c r="L57" s="30"/>
    </row>
    <row r="58" spans="1:12">
      <c r="A58" s="28"/>
      <c r="B58" s="29"/>
      <c r="C58" s="145"/>
      <c r="D58" s="145"/>
      <c r="E58" s="145"/>
      <c r="F58" s="145"/>
      <c r="G58" s="145"/>
      <c r="H58" s="145"/>
      <c r="I58" s="145"/>
      <c r="J58" s="145"/>
      <c r="K58" s="145"/>
      <c r="L58" s="30"/>
    </row>
    <row r="59" spans="1:12">
      <c r="A59" s="462" t="s">
        <v>53</v>
      </c>
      <c r="B59" s="463"/>
      <c r="C59" s="32"/>
      <c r="D59" s="32"/>
      <c r="E59" s="32"/>
      <c r="F59" s="32"/>
      <c r="G59" s="32"/>
      <c r="H59" s="145"/>
      <c r="I59" s="145"/>
      <c r="J59" s="145"/>
      <c r="K59" s="145"/>
      <c r="L59" s="30"/>
    </row>
    <row r="60" spans="1:12">
      <c r="A60" s="70" t="s">
        <v>54</v>
      </c>
      <c r="B60" s="71"/>
      <c r="C60" s="72" t="s">
        <v>3</v>
      </c>
      <c r="D60" s="138"/>
      <c r="E60" s="138"/>
      <c r="F60" s="138"/>
      <c r="G60" s="52" t="s">
        <v>5</v>
      </c>
      <c r="H60" s="35"/>
      <c r="I60" s="36"/>
      <c r="J60" s="36"/>
      <c r="K60" s="36"/>
      <c r="L60" s="37"/>
    </row>
    <row r="61" spans="1:12">
      <c r="A61" s="416">
        <f>Year1!A61</f>
        <v>0</v>
      </c>
      <c r="B61" s="417"/>
      <c r="C61" s="146"/>
      <c r="D61" s="140"/>
      <c r="E61" s="141"/>
      <c r="F61" s="142"/>
      <c r="G61" s="137">
        <f>IF(AND(C61&gt;0,Year1!C61+Year2!C61+Year3!C61+Year4!C61+Year5!C61&gt;25000),(25000-(Year1!G61+Year2!G61+Year3!G61+Year4!G61)),C61)</f>
        <v>0</v>
      </c>
      <c r="H61" s="38"/>
      <c r="I61" s="39"/>
      <c r="J61" s="39"/>
      <c r="K61" s="39"/>
      <c r="L61" s="40"/>
    </row>
    <row r="62" spans="1:12">
      <c r="A62" s="416">
        <f>Year1!A62</f>
        <v>0</v>
      </c>
      <c r="B62" s="417"/>
      <c r="C62" s="146"/>
      <c r="D62" s="143"/>
      <c r="E62" s="139"/>
      <c r="F62" s="144"/>
      <c r="G62" s="137">
        <f>IF(AND(C62&gt;0,Year1!C62+Year2!C62+Year3!C62+Year4!C62+Year5!C62&gt;25000),(25000-(Year1!G62+Year2!G62+Year3!G62+Year4!G62)),C62)</f>
        <v>0</v>
      </c>
      <c r="H62" s="38"/>
      <c r="I62" s="39"/>
      <c r="J62" s="39"/>
      <c r="K62" s="39"/>
      <c r="L62" s="40"/>
    </row>
    <row r="63" spans="1:12">
      <c r="A63" s="416">
        <f>Year1!A63</f>
        <v>0</v>
      </c>
      <c r="B63" s="417"/>
      <c r="C63" s="146">
        <v>0</v>
      </c>
      <c r="D63" s="143"/>
      <c r="E63" s="139"/>
      <c r="F63" s="144"/>
      <c r="G63" s="137">
        <f>IF(AND(C63&gt;0,Year1!C63+Year2!C63+Year3!C63+Year4!C63+Year5!C63&gt;25000),(25000-(Year1!G63+Year2!G63+Year3!G63+Year4!G63)),C63)</f>
        <v>0</v>
      </c>
      <c r="H63" s="38"/>
      <c r="I63" s="39"/>
      <c r="J63" s="39"/>
      <c r="K63" s="39"/>
      <c r="L63" s="40"/>
    </row>
    <row r="64" spans="1:12">
      <c r="A64" s="460">
        <f>Year1!A64</f>
        <v>0</v>
      </c>
      <c r="B64" s="417"/>
      <c r="C64" s="146"/>
      <c r="D64" s="143"/>
      <c r="E64" s="139"/>
      <c r="F64" s="144"/>
      <c r="G64" s="137">
        <f>IF(AND(C64&gt;0,Year1!C64+Year2!C64+Year3!C64+Year4!C64+Year5!C64&gt;25000),(25000-(Year1!G64+Year2!G64+Year3!G64+Year4!G64)),C64)</f>
        <v>0</v>
      </c>
      <c r="H64" s="38"/>
      <c r="I64" s="39"/>
      <c r="J64" s="39"/>
      <c r="K64" s="39"/>
      <c r="L64" s="40"/>
    </row>
    <row r="65" spans="1:12">
      <c r="A65" s="416">
        <f>Year1!A65</f>
        <v>0</v>
      </c>
      <c r="B65" s="417"/>
      <c r="C65" s="99"/>
      <c r="D65" s="38"/>
      <c r="E65" s="39"/>
      <c r="F65" s="40"/>
      <c r="G65" s="137">
        <f>IF(AND(C65&gt;0,Year1!C65+Year2!C65+Year3!C65+Year4!C65+Year5!C65&gt;25000),(25000-(Year1!G65+Year2!G65+Year3!G65+Year4!G65)),C65)</f>
        <v>0</v>
      </c>
      <c r="H65" s="38"/>
      <c r="I65" s="39"/>
      <c r="J65" s="39"/>
      <c r="K65" s="39"/>
      <c r="L65" s="40"/>
    </row>
    <row r="66" spans="1:12">
      <c r="A66" s="416">
        <f>Year1!A66</f>
        <v>0</v>
      </c>
      <c r="B66" s="417"/>
      <c r="C66" s="99"/>
      <c r="D66" s="38"/>
      <c r="E66" s="39"/>
      <c r="F66" s="40"/>
      <c r="G66" s="137">
        <f>IF(AND(C66&gt;0,Year1!C66+Year2!C66+Year3!C66+Year4!C66+Year5!C66&gt;25000),(25000-(Year1!G66+Year2!G66+Year3!G66+Year4!G66)),C66)</f>
        <v>0</v>
      </c>
      <c r="H66" s="38"/>
      <c r="I66" s="39"/>
      <c r="J66" s="39"/>
      <c r="K66" s="39"/>
      <c r="L66" s="40"/>
    </row>
    <row r="67" spans="1:12">
      <c r="A67" s="416">
        <f>Year1!A67</f>
        <v>0</v>
      </c>
      <c r="B67" s="417"/>
      <c r="C67" s="99"/>
      <c r="D67" s="41"/>
      <c r="E67" s="42"/>
      <c r="F67" s="43"/>
      <c r="G67" s="137">
        <f>IF(AND(C67&gt;0,Year1!C67+Year2!C67+Year3!C67+Year4!C67+Year5!C67&gt;25000),(25000-(Year1!G67+Year2!G67+Year3!G67+Year4!G67)),C67)</f>
        <v>0</v>
      </c>
      <c r="H67" s="41"/>
      <c r="I67" s="42"/>
      <c r="J67" s="42"/>
      <c r="K67" s="42"/>
      <c r="L67" s="43"/>
    </row>
  </sheetData>
  <sheetProtection password="EF3D" sheet="1" objects="1" scenarios="1" selectLockedCells="1"/>
  <mergeCells count="149">
    <mergeCell ref="A56:B56"/>
    <mergeCell ref="G56:H56"/>
    <mergeCell ref="I56:J56"/>
    <mergeCell ref="K56:L56"/>
    <mergeCell ref="A51:B51"/>
    <mergeCell ref="C7:G7"/>
    <mergeCell ref="C8:G8"/>
    <mergeCell ref="C9:G9"/>
    <mergeCell ref="H7:J7"/>
    <mergeCell ref="H8:J8"/>
    <mergeCell ref="H9:J9"/>
    <mergeCell ref="K7:L7"/>
    <mergeCell ref="K8:L8"/>
    <mergeCell ref="K9:L9"/>
    <mergeCell ref="A52:B52"/>
    <mergeCell ref="G52:H52"/>
    <mergeCell ref="I52:J52"/>
    <mergeCell ref="K52:L52"/>
    <mergeCell ref="I48:J48"/>
    <mergeCell ref="A47:B47"/>
    <mergeCell ref="G47:H47"/>
    <mergeCell ref="I47:J47"/>
    <mergeCell ref="K47:L47"/>
    <mergeCell ref="C12:F12"/>
    <mergeCell ref="C13:F13"/>
    <mergeCell ref="A1:L3"/>
    <mergeCell ref="A54:B54"/>
    <mergeCell ref="G54:H54"/>
    <mergeCell ref="I54:J54"/>
    <mergeCell ref="K54:L54"/>
    <mergeCell ref="A49:B49"/>
    <mergeCell ref="G49:H49"/>
    <mergeCell ref="I49:J49"/>
    <mergeCell ref="K49:L49"/>
    <mergeCell ref="A50:B50"/>
    <mergeCell ref="G50:H50"/>
    <mergeCell ref="I50:J50"/>
    <mergeCell ref="K50:L50"/>
    <mergeCell ref="G51:H51"/>
    <mergeCell ref="I51:J51"/>
    <mergeCell ref="K51:L51"/>
    <mergeCell ref="A45:B45"/>
    <mergeCell ref="G45:H45"/>
    <mergeCell ref="I45:J45"/>
    <mergeCell ref="K45:L45"/>
    <mergeCell ref="K40:L40"/>
    <mergeCell ref="G41:H41"/>
    <mergeCell ref="I41:J41"/>
    <mergeCell ref="K41:L41"/>
    <mergeCell ref="A42:B42"/>
    <mergeCell ref="G42:H42"/>
    <mergeCell ref="I42:J42"/>
    <mergeCell ref="K42:L42"/>
    <mergeCell ref="I40:J40"/>
    <mergeCell ref="C40:C52"/>
    <mergeCell ref="G40:H40"/>
    <mergeCell ref="A48:B48"/>
    <mergeCell ref="K48:L48"/>
    <mergeCell ref="A44:B44"/>
    <mergeCell ref="A46:B46"/>
    <mergeCell ref="G46:H46"/>
    <mergeCell ref="G48:H48"/>
    <mergeCell ref="I46:J46"/>
    <mergeCell ref="K46:L46"/>
    <mergeCell ref="K43:L43"/>
    <mergeCell ref="A43:B43"/>
    <mergeCell ref="G43:H43"/>
    <mergeCell ref="I43:J43"/>
    <mergeCell ref="A40:B40"/>
    <mergeCell ref="A41:B41"/>
    <mergeCell ref="A39:B39"/>
    <mergeCell ref="G39:H39"/>
    <mergeCell ref="I39:J39"/>
    <mergeCell ref="K39:L39"/>
    <mergeCell ref="A34:B34"/>
    <mergeCell ref="G34:H34"/>
    <mergeCell ref="I34:J34"/>
    <mergeCell ref="K34:L34"/>
    <mergeCell ref="A35:B35"/>
    <mergeCell ref="G35:H35"/>
    <mergeCell ref="I35:J35"/>
    <mergeCell ref="K35:L35"/>
    <mergeCell ref="A36:B36"/>
    <mergeCell ref="A33:B33"/>
    <mergeCell ref="G33:H33"/>
    <mergeCell ref="I33:J33"/>
    <mergeCell ref="K33:L33"/>
    <mergeCell ref="A37:B37"/>
    <mergeCell ref="G37:H37"/>
    <mergeCell ref="I37:J37"/>
    <mergeCell ref="K37:L37"/>
    <mergeCell ref="A38:B38"/>
    <mergeCell ref="G38:H38"/>
    <mergeCell ref="I38:J38"/>
    <mergeCell ref="K38:L38"/>
    <mergeCell ref="G29:H29"/>
    <mergeCell ref="I29:J29"/>
    <mergeCell ref="K29:L29"/>
    <mergeCell ref="G30:H30"/>
    <mergeCell ref="I30:J30"/>
    <mergeCell ref="K30:L30"/>
    <mergeCell ref="A31:B31"/>
    <mergeCell ref="A32:B32"/>
    <mergeCell ref="G32:H32"/>
    <mergeCell ref="I32:J32"/>
    <mergeCell ref="K32:L32"/>
    <mergeCell ref="G26:H26"/>
    <mergeCell ref="I26:J26"/>
    <mergeCell ref="K26:L26"/>
    <mergeCell ref="G27:H27"/>
    <mergeCell ref="I27:J27"/>
    <mergeCell ref="K27:L27"/>
    <mergeCell ref="G28:H28"/>
    <mergeCell ref="I28:J28"/>
    <mergeCell ref="K28:L28"/>
    <mergeCell ref="I24:J24"/>
    <mergeCell ref="K24:L24"/>
    <mergeCell ref="D21:D22"/>
    <mergeCell ref="E21:E22"/>
    <mergeCell ref="F21:F22"/>
    <mergeCell ref="B21:B22"/>
    <mergeCell ref="C21:C22"/>
    <mergeCell ref="G25:H25"/>
    <mergeCell ref="I25:J25"/>
    <mergeCell ref="K25:L25"/>
    <mergeCell ref="N1:T3"/>
    <mergeCell ref="A66:B66"/>
    <mergeCell ref="A67:B67"/>
    <mergeCell ref="A63:B63"/>
    <mergeCell ref="A64:B64"/>
    <mergeCell ref="A65:B65"/>
    <mergeCell ref="A59:B59"/>
    <mergeCell ref="A61:B61"/>
    <mergeCell ref="A62:B62"/>
    <mergeCell ref="B5:L5"/>
    <mergeCell ref="J12:K12"/>
    <mergeCell ref="J13:K13"/>
    <mergeCell ref="C14:G14"/>
    <mergeCell ref="I14:J14"/>
    <mergeCell ref="G20:H20"/>
    <mergeCell ref="I20:J20"/>
    <mergeCell ref="K20:L20"/>
    <mergeCell ref="J15:K15"/>
    <mergeCell ref="I21:J21"/>
    <mergeCell ref="K21:L21"/>
    <mergeCell ref="G23:H23"/>
    <mergeCell ref="I23:J23"/>
    <mergeCell ref="K23:L23"/>
    <mergeCell ref="G24:H24"/>
  </mergeCells>
  <conditionalFormatting sqref="K14">
    <cfRule type="cellIs" dxfId="6" priority="15" stopIfTrue="1" operator="greaterThan">
      <formula>0.05</formula>
    </cfRule>
  </conditionalFormatting>
  <conditionalFormatting sqref="C23:C30">
    <cfRule type="cellIs" dxfId="5" priority="14" operator="greaterThan">
      <formula>0.2</formula>
    </cfRule>
  </conditionalFormatting>
  <conditionalFormatting sqref="K52:L52">
    <cfRule type="expression" dxfId="4" priority="12">
      <formula>K52&gt;K54</formula>
    </cfRule>
  </conditionalFormatting>
  <conditionalFormatting sqref="I52:J52">
    <cfRule type="expression" dxfId="3" priority="10">
      <formula>I52&gt;I54</formula>
    </cfRule>
  </conditionalFormatting>
  <conditionalFormatting sqref="C54:F54">
    <cfRule type="expression" priority="5" stopIfTrue="1">
      <formula>"If(B13 = ""Off Campus"", 26%)"</formula>
    </cfRule>
  </conditionalFormatting>
  <conditionalFormatting sqref="C54:F54">
    <cfRule type="expression" priority="4" stopIfTrue="1">
      <formula>"If(B13 = ""Off Campus"", 26%)"</formula>
    </cfRule>
  </conditionalFormatting>
  <conditionalFormatting sqref="C54:F54">
    <cfRule type="expression" priority="3" stopIfTrue="1">
      <formula>"If(B13 = ""Off Campus"", 26%)"</formula>
    </cfRule>
  </conditionalFormatting>
  <conditionalFormatting sqref="G23:H30">
    <cfRule type="beginsWith" dxfId="2" priority="2" operator="beginsWith" text="months">
      <formula>LEFT(G23,LEN("months"))="months"</formula>
    </cfRule>
  </conditionalFormatting>
  <conditionalFormatting sqref="G32:H34">
    <cfRule type="beginsWith" dxfId="1" priority="1" operator="beginsWith" text="months">
      <formula>LEFT(G32,LEN("months"))="months"</formula>
    </cfRule>
  </conditionalFormatting>
  <dataValidations count="2">
    <dataValidation type="decimal" allowBlank="1" showInputMessage="1" showErrorMessage="1" errorTitle="Appointment Term" error="Appointment term cannot exceed 12" sqref="E23:E30 E32:E34">
      <formula1>1</formula1>
      <formula2>12</formula2>
    </dataValidation>
    <dataValidation type="decimal" allowBlank="1" showInputMessage="1" showErrorMessage="1" errorTitle="Months Requested" error="Months requested cannot exceed 12" sqref="F23:F30 F32:F34">
      <formula1>0.1</formula1>
      <formula2>12</formula2>
    </dataValidation>
  </dataValidations>
  <pageMargins left="0.7" right="0.7" top="0.3" bottom="0.3" header="0.3" footer="0.3"/>
  <pageSetup scale="58" orientation="portrait"/>
  <ignoredErrors>
    <ignoredError sqref="B12:B13 B15:B17 G12:G13 H23" unlockedFormula="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T66"/>
  <sheetViews>
    <sheetView showZeros="0" topLeftCell="A26" zoomScale="125" zoomScaleNormal="125" zoomScalePageLayoutView="125" workbookViewId="0">
      <selection activeCell="G48" sqref="G48:H48"/>
    </sheetView>
  </sheetViews>
  <sheetFormatPr defaultColWidth="8.7109375" defaultRowHeight="14.25"/>
  <cols>
    <col min="1" max="1" width="30.7109375" style="184" customWidth="1"/>
    <col min="2" max="2" width="15" style="184" customWidth="1"/>
    <col min="3" max="3" width="14.5703125" style="184" customWidth="1"/>
    <col min="4" max="4" width="11.85546875" style="184" customWidth="1"/>
    <col min="5" max="5" width="13.42578125" style="184" customWidth="1"/>
    <col min="6" max="7" width="12" style="184" customWidth="1"/>
    <col min="8" max="8" width="8.5703125" style="184" customWidth="1"/>
    <col min="9" max="9" width="8.7109375" style="184"/>
    <col min="10" max="10" width="10.28515625" style="184" customWidth="1"/>
    <col min="11" max="11" width="8.7109375" style="184"/>
    <col min="12" max="12" width="5.5703125" style="184" customWidth="1"/>
    <col min="13" max="13" width="5.5703125" style="181" customWidth="1"/>
    <col min="14" max="16384" width="8.7109375" style="181"/>
  </cols>
  <sheetData>
    <row r="1" spans="1:20" ht="12.75">
      <c r="A1" s="501" t="s">
        <v>154</v>
      </c>
      <c r="B1" s="502"/>
      <c r="C1" s="502"/>
      <c r="D1" s="502"/>
      <c r="E1" s="502"/>
      <c r="F1" s="502"/>
      <c r="G1" s="502"/>
      <c r="H1" s="502"/>
      <c r="I1" s="502"/>
      <c r="J1" s="502"/>
      <c r="K1" s="502"/>
      <c r="L1" s="503"/>
      <c r="N1" s="508" t="s">
        <v>55</v>
      </c>
      <c r="O1" s="509"/>
      <c r="P1" s="509"/>
      <c r="Q1" s="509"/>
      <c r="R1" s="509"/>
      <c r="S1" s="509"/>
      <c r="T1" s="510"/>
    </row>
    <row r="2" spans="1:20" ht="12.75">
      <c r="A2" s="504"/>
      <c r="B2" s="478"/>
      <c r="C2" s="478"/>
      <c r="D2" s="478"/>
      <c r="E2" s="478"/>
      <c r="F2" s="478"/>
      <c r="G2" s="478"/>
      <c r="H2" s="478"/>
      <c r="I2" s="478"/>
      <c r="J2" s="478"/>
      <c r="K2" s="478"/>
      <c r="L2" s="505"/>
      <c r="N2" s="511"/>
      <c r="O2" s="512"/>
      <c r="P2" s="512"/>
      <c r="Q2" s="512"/>
      <c r="R2" s="512"/>
      <c r="S2" s="512"/>
      <c r="T2" s="513"/>
    </row>
    <row r="3" spans="1:20" ht="13.5" thickBot="1">
      <c r="A3" s="506"/>
      <c r="B3" s="481"/>
      <c r="C3" s="481"/>
      <c r="D3" s="481"/>
      <c r="E3" s="481"/>
      <c r="F3" s="481"/>
      <c r="G3" s="481"/>
      <c r="H3" s="481"/>
      <c r="I3" s="481"/>
      <c r="J3" s="481"/>
      <c r="K3" s="481"/>
      <c r="L3" s="507"/>
      <c r="N3" s="514"/>
      <c r="O3" s="515"/>
      <c r="P3" s="515"/>
      <c r="Q3" s="515"/>
      <c r="R3" s="515"/>
      <c r="S3" s="515"/>
      <c r="T3" s="516"/>
    </row>
    <row r="4" spans="1:20">
      <c r="A4" s="210"/>
      <c r="B4" s="177"/>
      <c r="C4" s="177"/>
      <c r="D4" s="177"/>
      <c r="E4" s="177"/>
      <c r="F4" s="177"/>
      <c r="G4" s="177"/>
      <c r="H4" s="177"/>
      <c r="I4" s="177"/>
      <c r="J4" s="177"/>
      <c r="K4" s="177"/>
      <c r="L4" s="211"/>
    </row>
    <row r="5" spans="1:20" ht="15">
      <c r="A5" s="241" t="s">
        <v>1</v>
      </c>
      <c r="B5" s="429">
        <f>Year1!B5</f>
        <v>0</v>
      </c>
      <c r="C5" s="429"/>
      <c r="D5" s="429"/>
      <c r="E5" s="429"/>
      <c r="F5" s="429"/>
      <c r="G5" s="429"/>
      <c r="H5" s="429"/>
      <c r="I5" s="429"/>
      <c r="J5" s="429"/>
      <c r="K5" s="429"/>
      <c r="L5" s="430"/>
    </row>
    <row r="6" spans="1:20">
      <c r="A6" s="210"/>
      <c r="B6" s="177"/>
      <c r="C6" s="177"/>
      <c r="D6" s="177"/>
      <c r="E6" s="177"/>
      <c r="F6" s="177"/>
      <c r="G6" s="177"/>
      <c r="H6" s="177"/>
      <c r="I6" s="177"/>
      <c r="J6" s="177"/>
      <c r="K6" s="177"/>
      <c r="L6" s="211"/>
    </row>
    <row r="7" spans="1:20" ht="15">
      <c r="A7" s="241" t="s">
        <v>78</v>
      </c>
      <c r="B7" s="177"/>
      <c r="C7" s="456">
        <f>Year1!C7</f>
        <v>0</v>
      </c>
      <c r="D7" s="456"/>
      <c r="E7" s="456"/>
      <c r="F7" s="456"/>
      <c r="G7" s="456"/>
      <c r="H7" s="456" t="str">
        <f>Year1!H7</f>
        <v>Select Department</v>
      </c>
      <c r="I7" s="456"/>
      <c r="J7" s="456"/>
      <c r="K7" s="403">
        <f>Year1!K7</f>
        <v>0</v>
      </c>
      <c r="L7" s="403"/>
    </row>
    <row r="8" spans="1:20" ht="15">
      <c r="A8" s="241"/>
      <c r="B8" s="177"/>
      <c r="C8" s="456">
        <f>Year1!C8</f>
        <v>0</v>
      </c>
      <c r="D8" s="456"/>
      <c r="E8" s="456"/>
      <c r="F8" s="456"/>
      <c r="G8" s="456"/>
      <c r="H8" s="456">
        <f>Year1!H8</f>
        <v>0</v>
      </c>
      <c r="I8" s="456"/>
      <c r="J8" s="456"/>
      <c r="K8" s="403">
        <f>Year1!K8</f>
        <v>0</v>
      </c>
      <c r="L8" s="403"/>
    </row>
    <row r="9" spans="1:20" ht="15">
      <c r="A9" s="241"/>
      <c r="B9" s="177"/>
      <c r="C9" s="456">
        <f>Year1!C9</f>
        <v>0</v>
      </c>
      <c r="D9" s="456"/>
      <c r="E9" s="456"/>
      <c r="F9" s="456"/>
      <c r="G9" s="456"/>
      <c r="H9" s="456">
        <f>Year1!H9</f>
        <v>0</v>
      </c>
      <c r="I9" s="456"/>
      <c r="J9" s="456"/>
      <c r="K9" s="403">
        <f>Year1!K9</f>
        <v>0</v>
      </c>
      <c r="L9" s="403"/>
    </row>
    <row r="10" spans="1:20" ht="15">
      <c r="A10" s="241"/>
      <c r="B10" s="177"/>
      <c r="C10" s="177"/>
      <c r="D10" s="177"/>
      <c r="E10" s="177"/>
      <c r="F10" s="177"/>
      <c r="G10" s="177"/>
      <c r="H10" s="177"/>
      <c r="I10" s="177"/>
      <c r="J10" s="177"/>
      <c r="K10" s="177"/>
      <c r="L10" s="211"/>
    </row>
    <row r="11" spans="1:20">
      <c r="A11" s="232" t="s">
        <v>41</v>
      </c>
      <c r="B11" s="132">
        <f>IF(Year1!J13&lt;2,1,Year1!J13)</f>
        <v>1</v>
      </c>
      <c r="C11" s="165"/>
      <c r="D11" s="164"/>
      <c r="E11" s="177"/>
      <c r="F11" s="177"/>
      <c r="G11" s="177"/>
      <c r="H11" s="177"/>
      <c r="I11" s="177"/>
      <c r="J11" s="177"/>
      <c r="K11" s="177"/>
      <c r="L11" s="211"/>
    </row>
    <row r="12" spans="1:20">
      <c r="A12" s="232" t="s">
        <v>44</v>
      </c>
      <c r="B12" s="153" t="str">
        <f>Year1!B12</f>
        <v>Select</v>
      </c>
      <c r="C12" s="526" t="s">
        <v>46</v>
      </c>
      <c r="D12" s="518"/>
      <c r="E12" s="518"/>
      <c r="F12" s="527"/>
      <c r="G12" s="153" t="str">
        <f>Year1!G12</f>
        <v>Select</v>
      </c>
      <c r="H12" s="182"/>
      <c r="I12" s="182"/>
      <c r="J12" s="517"/>
      <c r="K12" s="517"/>
      <c r="L12" s="211"/>
    </row>
    <row r="13" spans="1:20">
      <c r="A13" s="232" t="s">
        <v>45</v>
      </c>
      <c r="B13" s="153" t="str">
        <f>Year1!B13</f>
        <v>Select</v>
      </c>
      <c r="C13" s="526" t="s">
        <v>40</v>
      </c>
      <c r="D13" s="518"/>
      <c r="E13" s="518"/>
      <c r="F13" s="527"/>
      <c r="G13" s="180">
        <f>Year1!G13</f>
        <v>0</v>
      </c>
      <c r="H13" s="182"/>
      <c r="I13" s="177"/>
      <c r="J13" s="177"/>
      <c r="K13" s="177"/>
      <c r="L13" s="211"/>
    </row>
    <row r="14" spans="1:20">
      <c r="A14" s="210"/>
      <c r="B14" s="177"/>
      <c r="C14" s="517"/>
      <c r="D14" s="517"/>
      <c r="E14" s="517"/>
      <c r="F14" s="517"/>
      <c r="G14" s="517"/>
      <c r="H14" s="182"/>
      <c r="I14" s="518"/>
      <c r="J14" s="518"/>
      <c r="K14" s="183"/>
      <c r="L14" s="211"/>
    </row>
    <row r="15" spans="1:20">
      <c r="A15" s="232" t="s">
        <v>94</v>
      </c>
      <c r="B15" s="153" t="str">
        <f>Year1!B15</f>
        <v>Select</v>
      </c>
      <c r="C15" s="177"/>
      <c r="D15" s="177"/>
      <c r="E15" s="177"/>
      <c r="F15" s="177"/>
      <c r="G15" s="177"/>
      <c r="H15" s="177"/>
      <c r="I15" s="177"/>
      <c r="J15" s="177"/>
      <c r="K15" s="177"/>
      <c r="L15" s="211"/>
    </row>
    <row r="16" spans="1:20">
      <c r="A16" s="232" t="s">
        <v>95</v>
      </c>
      <c r="B16" s="50">
        <f>Year1!B16</f>
        <v>0</v>
      </c>
      <c r="C16" s="232" t="s">
        <v>50</v>
      </c>
      <c r="D16" s="233">
        <f>IF(G55+I55+K55 &lt;&gt; 0,(I55+K55)/(G55+I55+K55),0)</f>
        <v>0</v>
      </c>
      <c r="E16" s="182"/>
      <c r="F16" s="182"/>
      <c r="G16" s="177"/>
      <c r="H16" s="177"/>
      <c r="I16" s="177"/>
      <c r="J16" s="177"/>
      <c r="K16" s="177"/>
      <c r="L16" s="211"/>
    </row>
    <row r="17" spans="1:12">
      <c r="A17" s="232" t="s">
        <v>43</v>
      </c>
      <c r="B17" s="51">
        <f>Year1!B17</f>
        <v>0</v>
      </c>
      <c r="C17" s="232" t="s">
        <v>51</v>
      </c>
      <c r="D17" s="235">
        <f>I55+K55</f>
        <v>0</v>
      </c>
      <c r="E17" s="182"/>
      <c r="F17" s="182"/>
      <c r="G17" s="177"/>
      <c r="H17" s="177"/>
      <c r="I17" s="177"/>
      <c r="J17" s="177"/>
      <c r="K17" s="177"/>
      <c r="L17" s="211"/>
    </row>
    <row r="18" spans="1:12">
      <c r="A18" s="252"/>
      <c r="B18" s="253"/>
      <c r="C18" s="213"/>
      <c r="D18" s="213"/>
      <c r="E18" s="213"/>
      <c r="F18" s="213"/>
      <c r="G18" s="213"/>
      <c r="H18" s="213"/>
      <c r="I18" s="213"/>
      <c r="J18" s="213"/>
      <c r="K18" s="213"/>
      <c r="L18" s="214"/>
    </row>
    <row r="19" spans="1:12">
      <c r="A19" s="254"/>
      <c r="B19" s="230"/>
      <c r="C19" s="230"/>
      <c r="D19" s="230"/>
      <c r="E19" s="230"/>
      <c r="F19" s="230"/>
      <c r="G19" s="230"/>
      <c r="H19" s="230"/>
      <c r="I19" s="230"/>
      <c r="J19" s="230"/>
      <c r="K19" s="230"/>
      <c r="L19" s="255"/>
    </row>
    <row r="20" spans="1:12">
      <c r="A20" s="254"/>
      <c r="B20" s="230"/>
      <c r="C20" s="230"/>
      <c r="D20" s="230"/>
      <c r="E20" s="230"/>
      <c r="F20" s="230"/>
      <c r="G20" s="519" t="s">
        <v>2</v>
      </c>
      <c r="H20" s="520"/>
      <c r="I20" s="520" t="s">
        <v>4</v>
      </c>
      <c r="J20" s="520"/>
      <c r="K20" s="520" t="s">
        <v>0</v>
      </c>
      <c r="L20" s="521"/>
    </row>
    <row r="21" spans="1:12" ht="29.25" customHeight="1">
      <c r="A21" s="522" t="s">
        <v>6</v>
      </c>
      <c r="B21" s="523"/>
      <c r="C21" s="185" t="s">
        <v>7</v>
      </c>
      <c r="D21" s="186" t="s">
        <v>97</v>
      </c>
      <c r="E21" s="186" t="s">
        <v>96</v>
      </c>
      <c r="F21" s="186" t="s">
        <v>98</v>
      </c>
      <c r="G21" s="187"/>
      <c r="H21" s="188"/>
      <c r="I21" s="524"/>
      <c r="J21" s="524"/>
      <c r="K21" s="524"/>
      <c r="L21" s="525"/>
    </row>
    <row r="22" spans="1:12">
      <c r="A22" s="528" t="s">
        <v>33</v>
      </c>
      <c r="B22" s="529"/>
      <c r="C22" s="189"/>
      <c r="D22" s="190"/>
      <c r="E22" s="190"/>
      <c r="F22" s="190"/>
      <c r="G22" s="191"/>
      <c r="H22" s="192"/>
      <c r="I22" s="192"/>
      <c r="J22" s="192"/>
      <c r="K22" s="192"/>
      <c r="L22" s="193"/>
    </row>
    <row r="23" spans="1:12">
      <c r="A23" s="416">
        <f>Year1!A23</f>
        <v>0</v>
      </c>
      <c r="B23" s="530"/>
      <c r="C23" s="194"/>
      <c r="D23" s="195"/>
      <c r="E23" s="195"/>
      <c r="F23" s="196"/>
      <c r="G23" s="531">
        <f>IFERROR(Year1!G23+Year2!G23+Year3!G23+Year4!G23+Year5!G23,0)</f>
        <v>0</v>
      </c>
      <c r="H23" s="532"/>
      <c r="I23" s="533">
        <f>Year1!I23+Year2!I23+Year3!I23+Year4!I23+Year5!I23</f>
        <v>0</v>
      </c>
      <c r="J23" s="532"/>
      <c r="K23" s="533">
        <f>Year1!K23+Year2!K23+Year3!K23+Year4!K23+Year5!K23</f>
        <v>0</v>
      </c>
      <c r="L23" s="532"/>
    </row>
    <row r="24" spans="1:12">
      <c r="A24" s="416">
        <f>Year1!A24</f>
        <v>0</v>
      </c>
      <c r="B24" s="530"/>
      <c r="C24" s="197"/>
      <c r="D24" s="183"/>
      <c r="E24" s="183"/>
      <c r="F24" s="198"/>
      <c r="G24" s="357">
        <f>Year1!G24+Year2!G24+Year3!G24+Year4!G24+Year5!G24</f>
        <v>0</v>
      </c>
      <c r="H24" s="358"/>
      <c r="I24" s="368">
        <f>Year1!I24+Year2!I24+Year3!I24+Year4!I24+Year5!I24</f>
        <v>0</v>
      </c>
      <c r="J24" s="358"/>
      <c r="K24" s="368">
        <f>Year1!K24+Year2!K24+Year3!K24+Year4!K24+Year5!K24</f>
        <v>0</v>
      </c>
      <c r="L24" s="358"/>
    </row>
    <row r="25" spans="1:12">
      <c r="A25" s="416">
        <f>Year1!A25</f>
        <v>0</v>
      </c>
      <c r="B25" s="530"/>
      <c r="C25" s="197"/>
      <c r="D25" s="183"/>
      <c r="E25" s="183"/>
      <c r="F25" s="198"/>
      <c r="G25" s="357">
        <f>Year1!G25+Year2!G25+Year3!G25+Year4!G25+Year5!G25</f>
        <v>0</v>
      </c>
      <c r="H25" s="358"/>
      <c r="I25" s="368">
        <f>Year1!I25+Year2!I25+Year3!I25+Year4!I25+Year5!I25</f>
        <v>0</v>
      </c>
      <c r="J25" s="358"/>
      <c r="K25" s="368">
        <f>Year1!K25+Year2!K25+Year3!K25+Year4!K25+Year5!K25</f>
        <v>0</v>
      </c>
      <c r="L25" s="358"/>
    </row>
    <row r="26" spans="1:12">
      <c r="A26" s="416">
        <f>Year1!A26</f>
        <v>0</v>
      </c>
      <c r="B26" s="530"/>
      <c r="C26" s="197"/>
      <c r="D26" s="183"/>
      <c r="E26" s="183"/>
      <c r="F26" s="198"/>
      <c r="G26" s="357">
        <f>Year1!G26+Year2!G26+Year3!G26+Year4!G26+Year5!G26</f>
        <v>0</v>
      </c>
      <c r="H26" s="358"/>
      <c r="I26" s="368">
        <f>Year1!I26+Year2!I26+Year3!I26+Year4!I26+Year5!I26</f>
        <v>0</v>
      </c>
      <c r="J26" s="358"/>
      <c r="K26" s="368">
        <f>Year1!K26+Year2!K26+Year3!K26+Year4!K26+Year5!K26</f>
        <v>0</v>
      </c>
      <c r="L26" s="358"/>
    </row>
    <row r="27" spans="1:12">
      <c r="A27" s="416">
        <f>Year1!A27</f>
        <v>0</v>
      </c>
      <c r="B27" s="530"/>
      <c r="C27" s="197"/>
      <c r="D27" s="183"/>
      <c r="E27" s="183"/>
      <c r="F27" s="198"/>
      <c r="G27" s="357">
        <f>Year1!G27+Year2!G27+Year3!G27+Year4!G27+Year5!G27</f>
        <v>0</v>
      </c>
      <c r="H27" s="358"/>
      <c r="I27" s="368">
        <f>Year1!I27+Year2!I27+Year3!I27+Year4!I27+Year5!I27</f>
        <v>0</v>
      </c>
      <c r="J27" s="358"/>
      <c r="K27" s="368">
        <f>Year1!K27+Year2!K27+Year3!K27+Year4!K27+Year5!K27</f>
        <v>0</v>
      </c>
      <c r="L27" s="358"/>
    </row>
    <row r="28" spans="1:12">
      <c r="A28" s="416">
        <f>Year1!A28</f>
        <v>0</v>
      </c>
      <c r="B28" s="530"/>
      <c r="C28" s="197"/>
      <c r="D28" s="183"/>
      <c r="E28" s="183"/>
      <c r="F28" s="198"/>
      <c r="G28" s="357">
        <f>Year1!G28+Year2!G28+Year3!G28+Year4!G28+Year5!G28</f>
        <v>0</v>
      </c>
      <c r="H28" s="358"/>
      <c r="I28" s="368">
        <f>Year1!I28+Year2!I28+Year3!I28+Year4!I28+Year5!I28</f>
        <v>0</v>
      </c>
      <c r="J28" s="358"/>
      <c r="K28" s="368">
        <f>Year1!K28+Year2!K28+Year3!K28+Year4!K28+Year5!K28</f>
        <v>0</v>
      </c>
      <c r="L28" s="358"/>
    </row>
    <row r="29" spans="1:12">
      <c r="A29" s="416">
        <f>Year1!A29</f>
        <v>0</v>
      </c>
      <c r="B29" s="530"/>
      <c r="C29" s="197"/>
      <c r="D29" s="183"/>
      <c r="E29" s="183"/>
      <c r="F29" s="198"/>
      <c r="G29" s="357">
        <f>Year1!G29+Year2!G29+Year3!G29+Year4!G29+Year5!G29</f>
        <v>0</v>
      </c>
      <c r="H29" s="358"/>
      <c r="I29" s="368">
        <f>Year1!I29+Year2!I29+Year3!I29+Year4!I29+Year5!I29</f>
        <v>0</v>
      </c>
      <c r="J29" s="358"/>
      <c r="K29" s="368">
        <f>Year1!K29+Year2!K29+Year3!K29+Year4!K29+Year5!K29</f>
        <v>0</v>
      </c>
      <c r="L29" s="358"/>
    </row>
    <row r="30" spans="1:12">
      <c r="A30" s="416">
        <f>Year1!A30</f>
        <v>0</v>
      </c>
      <c r="B30" s="530"/>
      <c r="C30" s="199"/>
      <c r="D30" s="200"/>
      <c r="E30" s="200"/>
      <c r="F30" s="201"/>
      <c r="G30" s="357">
        <f>Year1!G30+Year2!G30+Year3!G30+Year4!G30+Year5!G30</f>
        <v>0</v>
      </c>
      <c r="H30" s="358"/>
      <c r="I30" s="368">
        <f>Year1!I30+Year2!I30+Year3!I30+Year4!I30+Year5!I30</f>
        <v>0</v>
      </c>
      <c r="J30" s="358"/>
      <c r="K30" s="368">
        <f>Year1!K30+Year2!K30+Year3!K30+Year4!K30+Year5!K30</f>
        <v>0</v>
      </c>
      <c r="L30" s="358"/>
    </row>
    <row r="31" spans="1:12">
      <c r="A31" s="534"/>
      <c r="B31" s="535"/>
      <c r="C31" s="202" t="s">
        <v>12</v>
      </c>
      <c r="D31" s="203"/>
      <c r="E31" s="203"/>
      <c r="F31" s="203"/>
      <c r="G31" s="204"/>
      <c r="H31" s="205"/>
      <c r="I31" s="205"/>
      <c r="J31" s="205"/>
      <c r="K31" s="205"/>
      <c r="L31" s="206"/>
    </row>
    <row r="32" spans="1:12">
      <c r="A32" s="536" t="s">
        <v>9</v>
      </c>
      <c r="B32" s="537"/>
      <c r="C32" s="207"/>
      <c r="D32" s="208"/>
      <c r="E32" s="208"/>
      <c r="F32" s="209"/>
      <c r="G32" s="357">
        <f>Year1!G32+Year2!G32+Year3!G32+Year4!G32+Year5!G32</f>
        <v>0</v>
      </c>
      <c r="H32" s="358"/>
      <c r="I32" s="368">
        <f>Year1!I32+Year2!I32+Year3!I32+Year4!I32+Year5!I32</f>
        <v>0</v>
      </c>
      <c r="J32" s="358"/>
      <c r="K32" s="368">
        <f>Year1!K32+Year2!K32+Year3!K32+Year4!K32+Year5!K32</f>
        <v>0</v>
      </c>
      <c r="L32" s="358"/>
    </row>
    <row r="33" spans="1:12">
      <c r="A33" s="538" t="s">
        <v>10</v>
      </c>
      <c r="B33" s="539"/>
      <c r="C33" s="210"/>
      <c r="D33" s="177"/>
      <c r="E33" s="177"/>
      <c r="F33" s="211"/>
      <c r="G33" s="357">
        <f>Year1!G33+Year2!G33+Year3!G33+Year4!G33+Year5!G33</f>
        <v>0</v>
      </c>
      <c r="H33" s="358"/>
      <c r="I33" s="368">
        <f>Year1!I33+Year2!I33+Year3!I33+Year4!I33+Year5!I33</f>
        <v>0</v>
      </c>
      <c r="J33" s="358"/>
      <c r="K33" s="368">
        <f>Year1!K33+Year2!K33+Year3!K33+Year4!K33+Year5!K33</f>
        <v>0</v>
      </c>
      <c r="L33" s="358"/>
    </row>
    <row r="34" spans="1:12">
      <c r="A34" s="538" t="s">
        <v>11</v>
      </c>
      <c r="B34" s="539"/>
      <c r="C34" s="210"/>
      <c r="D34" s="177"/>
      <c r="E34" s="177"/>
      <c r="F34" s="211"/>
      <c r="G34" s="357">
        <f>Year1!G34+Year2!G34+Year3!G34+Year4!G34+Year5!G34</f>
        <v>0</v>
      </c>
      <c r="H34" s="358"/>
      <c r="I34" s="368">
        <f>Year1!I34+Year2!I34+Year3!I34+Year4!I34+Year5!I34</f>
        <v>0</v>
      </c>
      <c r="J34" s="358"/>
      <c r="K34" s="368">
        <f>Year1!K34+Year2!K34+Year3!K34+Year4!K34+Year5!K34</f>
        <v>0</v>
      </c>
      <c r="L34" s="358"/>
    </row>
    <row r="35" spans="1:12" ht="15">
      <c r="A35" s="540" t="s">
        <v>13</v>
      </c>
      <c r="B35" s="541"/>
      <c r="C35" s="212"/>
      <c r="D35" s="213"/>
      <c r="E35" s="213"/>
      <c r="F35" s="214"/>
      <c r="G35" s="357">
        <f>SUM(G23:H34)</f>
        <v>0</v>
      </c>
      <c r="H35" s="358"/>
      <c r="I35" s="368">
        <f>SUM(I23:J34)</f>
        <v>0</v>
      </c>
      <c r="J35" s="358"/>
      <c r="K35" s="368">
        <f>SUM(K23:L34)</f>
        <v>0</v>
      </c>
      <c r="L35" s="358"/>
    </row>
    <row r="36" spans="1:12" ht="15">
      <c r="A36" s="540" t="s">
        <v>14</v>
      </c>
      <c r="B36" s="542"/>
      <c r="C36" s="215" t="s">
        <v>15</v>
      </c>
      <c r="D36" s="203"/>
      <c r="E36" s="203"/>
      <c r="F36" s="203"/>
      <c r="G36" s="156"/>
      <c r="H36" s="154"/>
      <c r="I36" s="154"/>
      <c r="J36" s="154"/>
      <c r="K36" s="154"/>
      <c r="L36" s="155"/>
    </row>
    <row r="37" spans="1:12">
      <c r="A37" s="543" t="s">
        <v>8</v>
      </c>
      <c r="B37" s="544"/>
      <c r="C37" s="178">
        <v>0.23499999999999999</v>
      </c>
      <c r="D37" s="216"/>
      <c r="E37" s="217"/>
      <c r="F37" s="218"/>
      <c r="G37" s="357">
        <f>SUM(G23:H32)*C37</f>
        <v>0</v>
      </c>
      <c r="H37" s="358"/>
      <c r="I37" s="368">
        <f>SUM(I23:J32)*C37</f>
        <v>0</v>
      </c>
      <c r="J37" s="358"/>
      <c r="K37" s="368">
        <f>SUM(K23:L32)*C37</f>
        <v>0</v>
      </c>
      <c r="L37" s="358"/>
    </row>
    <row r="38" spans="1:12">
      <c r="A38" s="543" t="s">
        <v>10</v>
      </c>
      <c r="B38" s="544"/>
      <c r="C38" s="178">
        <v>0.06</v>
      </c>
      <c r="D38" s="219"/>
      <c r="E38" s="220"/>
      <c r="F38" s="221"/>
      <c r="G38" s="357">
        <f>G33*C38</f>
        <v>0</v>
      </c>
      <c r="H38" s="358"/>
      <c r="I38" s="368">
        <f>I33*C38</f>
        <v>0</v>
      </c>
      <c r="J38" s="358"/>
      <c r="K38" s="368">
        <f>K33*C38</f>
        <v>0</v>
      </c>
      <c r="L38" s="358"/>
    </row>
    <row r="39" spans="1:12">
      <c r="A39" s="543" t="s">
        <v>11</v>
      </c>
      <c r="B39" s="544"/>
      <c r="C39" s="178">
        <v>0.02</v>
      </c>
      <c r="D39" s="222"/>
      <c r="E39" s="223"/>
      <c r="F39" s="224"/>
      <c r="G39" s="357">
        <f>G34*C39</f>
        <v>0</v>
      </c>
      <c r="H39" s="358"/>
      <c r="I39" s="368">
        <f>I34*C39</f>
        <v>0</v>
      </c>
      <c r="J39" s="358"/>
      <c r="K39" s="368">
        <f>K34*C39</f>
        <v>0</v>
      </c>
      <c r="L39" s="358"/>
    </row>
    <row r="40" spans="1:12" ht="15">
      <c r="A40" s="522" t="s">
        <v>16</v>
      </c>
      <c r="B40" s="523"/>
      <c r="C40" s="545"/>
      <c r="D40" s="177"/>
      <c r="E40" s="177"/>
      <c r="F40" s="177"/>
      <c r="G40" s="368">
        <f>SUM(G35:H39)</f>
        <v>0</v>
      </c>
      <c r="H40" s="358"/>
      <c r="I40" s="368">
        <f>SUM(I35:J39)</f>
        <v>0</v>
      </c>
      <c r="J40" s="358"/>
      <c r="K40" s="368">
        <f>SUM(K35:L39)</f>
        <v>0</v>
      </c>
      <c r="L40" s="358"/>
    </row>
    <row r="41" spans="1:12" ht="15">
      <c r="A41" s="522" t="s">
        <v>17</v>
      </c>
      <c r="B41" s="523"/>
      <c r="C41" s="546"/>
      <c r="D41" s="177"/>
      <c r="E41" s="177"/>
      <c r="F41" s="177"/>
      <c r="G41" s="368">
        <f>Year1!G41+Year2!G41+Year3!G41+Year4!G41+Year5!G41</f>
        <v>0</v>
      </c>
      <c r="H41" s="358"/>
      <c r="I41" s="368">
        <f>Year1!I41+Year2!I41+Year3!I41+Year4!I41+Year5!I41</f>
        <v>0</v>
      </c>
      <c r="J41" s="358"/>
      <c r="K41" s="368">
        <f>Year1!K41+Year2!K41+Year3!K41+Year4!K41+Year5!K41</f>
        <v>0</v>
      </c>
      <c r="L41" s="358"/>
    </row>
    <row r="42" spans="1:12" ht="15">
      <c r="A42" s="522" t="s">
        <v>18</v>
      </c>
      <c r="B42" s="523"/>
      <c r="C42" s="546"/>
      <c r="D42" s="177"/>
      <c r="E42" s="177"/>
      <c r="F42" s="177"/>
      <c r="G42" s="368">
        <f>Year1!G42+Year2!G42+Year3!G42+Year4!G42+Year5!G42</f>
        <v>0</v>
      </c>
      <c r="H42" s="358"/>
      <c r="I42" s="368">
        <f>Year1!I42+Year2!I42+Year3!I42+Year4!I42+Year5!I42</f>
        <v>0</v>
      </c>
      <c r="J42" s="358"/>
      <c r="K42" s="368">
        <f>Year1!K42+Year2!K42+Year3!K42+Year4!K42+Year5!K42</f>
        <v>0</v>
      </c>
      <c r="L42" s="358"/>
    </row>
    <row r="43" spans="1:12" ht="15">
      <c r="A43" s="522" t="s">
        <v>19</v>
      </c>
      <c r="B43" s="523"/>
      <c r="C43" s="546"/>
      <c r="D43" s="177"/>
      <c r="E43" s="177"/>
      <c r="F43" s="177"/>
      <c r="G43" s="368">
        <f>Year1!G43+Year2!G43+Year3!G43+Year4!G43+Year5!G43</f>
        <v>0</v>
      </c>
      <c r="H43" s="358"/>
      <c r="I43" s="368">
        <f>Year1!I43+Year2!I43+Year3!I43+Year4!I43+Year5!I43</f>
        <v>0</v>
      </c>
      <c r="J43" s="358"/>
      <c r="K43" s="368">
        <f>Year1!K43+Year2!K43+Year3!K43+Year4!K43+Year5!K43</f>
        <v>0</v>
      </c>
      <c r="L43" s="358"/>
    </row>
    <row r="44" spans="1:12" ht="15">
      <c r="A44" s="522" t="s">
        <v>20</v>
      </c>
      <c r="B44" s="523"/>
      <c r="C44" s="546"/>
      <c r="D44" s="177"/>
      <c r="E44" s="177"/>
      <c r="F44" s="177"/>
      <c r="G44" s="156"/>
      <c r="H44" s="154"/>
      <c r="I44" s="154"/>
      <c r="J44" s="154"/>
      <c r="K44" s="154"/>
      <c r="L44" s="155"/>
    </row>
    <row r="45" spans="1:12">
      <c r="A45" s="543" t="s">
        <v>21</v>
      </c>
      <c r="B45" s="544"/>
      <c r="C45" s="546"/>
      <c r="D45" s="177"/>
      <c r="E45" s="177"/>
      <c r="F45" s="177"/>
      <c r="G45" s="368">
        <f>Year1!G45+Year2!G45+Year3!G45+Year4!G45+Year5!G45</f>
        <v>0</v>
      </c>
      <c r="H45" s="358"/>
      <c r="I45" s="368">
        <f>Year1!I45+Year2!I45+Year3!I45+Year4!I45+Year5!I45</f>
        <v>0</v>
      </c>
      <c r="J45" s="358"/>
      <c r="K45" s="368">
        <f>Year1!K45+Year2!K45+Year3!K45+Year4!K45+Year5!K45</f>
        <v>0</v>
      </c>
      <c r="L45" s="358"/>
    </row>
    <row r="46" spans="1:12">
      <c r="A46" s="543" t="s">
        <v>22</v>
      </c>
      <c r="B46" s="544"/>
      <c r="C46" s="546"/>
      <c r="D46" s="177"/>
      <c r="E46" s="177"/>
      <c r="F46" s="177"/>
      <c r="G46" s="368">
        <f>Year1!G46+Year2!G46+Year3!G46+Year4!G46+Year5!G46</f>
        <v>0</v>
      </c>
      <c r="H46" s="358"/>
      <c r="I46" s="368">
        <f>Year1!I46+Year2!I46+Year3!I46+Year4!I46+Year5!I46</f>
        <v>0</v>
      </c>
      <c r="J46" s="358"/>
      <c r="K46" s="368">
        <f>Year1!K46+Year2!K46+Year3!K46+Year4!K46+Year5!K46</f>
        <v>0</v>
      </c>
      <c r="L46" s="358"/>
    </row>
    <row r="47" spans="1:12">
      <c r="A47" s="543" t="s">
        <v>23</v>
      </c>
      <c r="B47" s="544"/>
      <c r="C47" s="546"/>
      <c r="D47" s="177"/>
      <c r="E47" s="177"/>
      <c r="F47" s="177"/>
      <c r="G47" s="368">
        <f>Year1!G47+Year2!G47+Year3!G47+Year4!G47+Year5!G47</f>
        <v>0</v>
      </c>
      <c r="H47" s="358"/>
      <c r="I47" s="368">
        <f>Year1!I47+Year2!I47+Year3!I47+Year4!I47+Year5!I47</f>
        <v>0</v>
      </c>
      <c r="J47" s="358"/>
      <c r="K47" s="368">
        <f>Year1!K47+Year2!K47+Year3!K47+Year4!K47+Year5!K47</f>
        <v>0</v>
      </c>
      <c r="L47" s="358"/>
    </row>
    <row r="48" spans="1:12" ht="15">
      <c r="A48" s="522" t="s">
        <v>24</v>
      </c>
      <c r="B48" s="523"/>
      <c r="C48" s="546"/>
      <c r="D48" s="177"/>
      <c r="E48" s="177"/>
      <c r="F48" s="177"/>
      <c r="G48" s="368">
        <f>Year1!G48+Year2!G48+Year3!G48+Year4!G48+Year5!G48</f>
        <v>0</v>
      </c>
      <c r="H48" s="358"/>
      <c r="I48" s="368">
        <f>Year1!I48+Year2!I48+Year3!I48+Year4!I48+Year5!I48</f>
        <v>0</v>
      </c>
      <c r="J48" s="358"/>
      <c r="K48" s="368">
        <f>Year1!K48+Year2!K48+Year3!K48+Year4!K48+Year5!K48</f>
        <v>0</v>
      </c>
      <c r="L48" s="358"/>
    </row>
    <row r="49" spans="1:12" ht="15">
      <c r="A49" s="522" t="s">
        <v>25</v>
      </c>
      <c r="B49" s="529"/>
      <c r="C49" s="546"/>
      <c r="D49" s="177"/>
      <c r="E49" s="177"/>
      <c r="F49" s="177"/>
      <c r="G49" s="368">
        <f>Year1!G49+Year2!G49+Year3!G49+Year4!G49+Year5!G49</f>
        <v>0</v>
      </c>
      <c r="H49" s="358"/>
      <c r="I49" s="368">
        <f>Year1!I49+Year2!I49+Year3!I49+Year4!I49+Year5!I49</f>
        <v>0</v>
      </c>
      <c r="J49" s="358"/>
      <c r="K49" s="368">
        <f>Year1!K49+Year2!K49+Year3!K49+Year4!K49+Year5!K49</f>
        <v>0</v>
      </c>
      <c r="L49" s="358"/>
    </row>
    <row r="50" spans="1:12" ht="15">
      <c r="A50" s="522" t="s">
        <v>26</v>
      </c>
      <c r="B50" s="523"/>
      <c r="C50" s="546"/>
      <c r="D50" s="177"/>
      <c r="E50" s="177"/>
      <c r="F50" s="177"/>
      <c r="G50" s="368">
        <f>Year1!G50+Year2!G50+Year3!G50+Year4!G50+Year5!G50</f>
        <v>0</v>
      </c>
      <c r="H50" s="358"/>
      <c r="I50" s="368">
        <f>Year1!I50+Year2!I50+Year3!I50+Year4!I50+Year5!I50</f>
        <v>0</v>
      </c>
      <c r="J50" s="358"/>
      <c r="K50" s="368">
        <f>Year1!K50+Year2!K50+Year3!K50+Year4!K50+Year5!K50</f>
        <v>0</v>
      </c>
      <c r="L50" s="358"/>
    </row>
    <row r="51" spans="1:12" ht="15">
      <c r="A51" s="522" t="s">
        <v>27</v>
      </c>
      <c r="B51" s="523"/>
      <c r="C51" s="546"/>
      <c r="D51" s="177"/>
      <c r="E51" s="177"/>
      <c r="F51" s="177"/>
      <c r="G51" s="368">
        <f>Year1!G51+Year2!G51+Year3!G51+Year4!G51+Year5!G51</f>
        <v>0</v>
      </c>
      <c r="H51" s="358"/>
      <c r="I51" s="368">
        <f>Year1!I51+Year2!I51+Year3!I51+Year4!I51+Year5!I51</f>
        <v>0</v>
      </c>
      <c r="J51" s="358"/>
      <c r="K51" s="368">
        <f>Year1!K51+Year2!K51+Year3!K51+Year4!K51+Year5!K51</f>
        <v>0</v>
      </c>
      <c r="L51" s="358"/>
    </row>
    <row r="52" spans="1:12" ht="15">
      <c r="A52" s="547" t="s">
        <v>28</v>
      </c>
      <c r="B52" s="548"/>
      <c r="C52" s="546"/>
      <c r="D52" s="177"/>
      <c r="E52" s="177"/>
      <c r="F52" s="177"/>
      <c r="G52" s="368">
        <f>G40+G41+G42+G43+G45+G46+G47+G48+G49+G50+G51</f>
        <v>0</v>
      </c>
      <c r="H52" s="358"/>
      <c r="I52" s="368">
        <f>I40+I41+I42+I43+I45+I46+I47+I48+I49+I50+I51</f>
        <v>0</v>
      </c>
      <c r="J52" s="358"/>
      <c r="K52" s="368">
        <f>K40+K41+K42+K43+K45+K46+K47+K48+K49+K50+K51</f>
        <v>0</v>
      </c>
      <c r="L52" s="358"/>
    </row>
    <row r="53" spans="1:12" ht="15">
      <c r="A53" s="225"/>
      <c r="B53" s="226"/>
      <c r="C53" s="208"/>
      <c r="D53" s="208"/>
      <c r="E53" s="208"/>
      <c r="F53" s="209"/>
      <c r="G53" s="154"/>
      <c r="H53" s="154"/>
      <c r="I53" s="154"/>
      <c r="J53" s="154"/>
      <c r="K53" s="154"/>
      <c r="L53" s="155"/>
    </row>
    <row r="54" spans="1:12" ht="15">
      <c r="A54" s="549" t="s">
        <v>29</v>
      </c>
      <c r="B54" s="550"/>
      <c r="C54" s="265"/>
      <c r="D54" s="266"/>
      <c r="E54" s="266"/>
      <c r="F54" s="267"/>
      <c r="G54" s="357">
        <f>Year1!G54+Year2!G54+Year3!G54+Year4!G54+Year5!G54</f>
        <v>0</v>
      </c>
      <c r="H54" s="358"/>
      <c r="I54" s="368">
        <f>Year1!I54+Year2!I54+Year3!I54+Year4!I54+Year5!I54</f>
        <v>0</v>
      </c>
      <c r="J54" s="358"/>
      <c r="K54" s="368">
        <f>Year1!K54+Year2!K54+Year3!K54+Year4!K54+Year5!K54</f>
        <v>0</v>
      </c>
      <c r="L54" s="358"/>
    </row>
    <row r="55" spans="1:12" ht="15">
      <c r="A55" s="540" t="s">
        <v>32</v>
      </c>
      <c r="B55" s="541"/>
      <c r="C55" s="229"/>
      <c r="D55" s="227"/>
      <c r="E55" s="227"/>
      <c r="F55" s="228"/>
      <c r="G55" s="357">
        <f>G52+G54</f>
        <v>0</v>
      </c>
      <c r="H55" s="358"/>
      <c r="I55" s="368">
        <f>I52+I54</f>
        <v>0</v>
      </c>
      <c r="J55" s="358"/>
      <c r="K55" s="368">
        <f>K52+K54</f>
        <v>0</v>
      </c>
      <c r="L55" s="358"/>
    </row>
    <row r="57" spans="1:12">
      <c r="A57" s="230"/>
      <c r="B57" s="230"/>
      <c r="C57" s="230"/>
      <c r="D57" s="230"/>
      <c r="E57" s="230"/>
      <c r="F57" s="230"/>
      <c r="G57" s="230"/>
      <c r="H57" s="551"/>
      <c r="I57" s="551"/>
      <c r="J57" s="230"/>
      <c r="K57" s="230"/>
    </row>
    <row r="58" spans="1:12">
      <c r="A58" s="551"/>
      <c r="B58" s="551"/>
      <c r="C58" s="230"/>
      <c r="D58" s="230"/>
      <c r="E58" s="230"/>
      <c r="F58" s="230"/>
      <c r="G58" s="230"/>
      <c r="H58" s="230"/>
      <c r="I58" s="230"/>
      <c r="J58" s="230"/>
      <c r="K58" s="230"/>
      <c r="L58" s="230"/>
    </row>
    <row r="59" spans="1:12">
      <c r="A59" s="230"/>
      <c r="B59" s="230"/>
      <c r="C59" s="231"/>
      <c r="D59" s="231"/>
      <c r="E59" s="231"/>
      <c r="F59" s="231"/>
      <c r="G59" s="551"/>
      <c r="H59" s="551"/>
      <c r="I59" s="551"/>
      <c r="J59" s="551"/>
      <c r="K59" s="551"/>
      <c r="L59" s="551"/>
    </row>
    <row r="60" spans="1:12">
      <c r="A60" s="551"/>
      <c r="B60" s="551"/>
      <c r="C60" s="231"/>
      <c r="D60" s="231"/>
      <c r="E60" s="231"/>
      <c r="F60" s="231"/>
      <c r="G60" s="551"/>
      <c r="H60" s="551"/>
      <c r="I60" s="551"/>
      <c r="J60" s="551"/>
      <c r="K60" s="551"/>
      <c r="L60" s="551"/>
    </row>
    <row r="61" spans="1:12">
      <c r="A61" s="551"/>
      <c r="B61" s="551"/>
      <c r="C61" s="231"/>
      <c r="D61" s="231"/>
      <c r="E61" s="231"/>
      <c r="F61" s="231"/>
      <c r="G61" s="551"/>
      <c r="H61" s="551"/>
      <c r="I61" s="551"/>
      <c r="J61" s="551"/>
      <c r="K61" s="551"/>
      <c r="L61" s="551"/>
    </row>
    <row r="62" spans="1:12">
      <c r="A62" s="551"/>
      <c r="B62" s="551"/>
      <c r="C62" s="231"/>
      <c r="D62" s="231"/>
      <c r="E62" s="231"/>
      <c r="F62" s="231"/>
      <c r="G62" s="551"/>
      <c r="H62" s="551"/>
      <c r="I62" s="551"/>
      <c r="J62" s="551"/>
      <c r="K62" s="551"/>
      <c r="L62" s="551"/>
    </row>
    <row r="63" spans="1:12">
      <c r="A63" s="551"/>
      <c r="B63" s="551"/>
      <c r="C63" s="231"/>
      <c r="D63" s="231"/>
      <c r="E63" s="231"/>
      <c r="F63" s="231"/>
      <c r="G63" s="551"/>
      <c r="H63" s="551"/>
      <c r="I63" s="551"/>
      <c r="J63" s="551"/>
      <c r="K63" s="551"/>
      <c r="L63" s="551"/>
    </row>
    <row r="64" spans="1:12">
      <c r="A64" s="551"/>
      <c r="B64" s="551"/>
      <c r="C64" s="230"/>
      <c r="D64" s="230"/>
      <c r="E64" s="230"/>
      <c r="F64" s="230"/>
      <c r="G64" s="551"/>
      <c r="H64" s="551"/>
      <c r="I64" s="551"/>
      <c r="J64" s="551"/>
      <c r="K64" s="551"/>
      <c r="L64" s="551"/>
    </row>
    <row r="65" spans="1:12">
      <c r="A65" s="551"/>
      <c r="B65" s="551"/>
      <c r="C65" s="230"/>
      <c r="D65" s="230"/>
      <c r="E65" s="230"/>
      <c r="F65" s="230"/>
      <c r="G65" s="551"/>
      <c r="H65" s="551"/>
      <c r="I65" s="551"/>
      <c r="J65" s="551"/>
      <c r="K65" s="551"/>
      <c r="L65" s="551"/>
    </row>
    <row r="66" spans="1:12">
      <c r="A66" s="551"/>
      <c r="B66" s="551"/>
      <c r="C66" s="230"/>
      <c r="D66" s="230"/>
      <c r="E66" s="230"/>
      <c r="F66" s="230"/>
      <c r="G66" s="551"/>
      <c r="H66" s="551"/>
      <c r="I66" s="551"/>
      <c r="J66" s="551"/>
      <c r="K66" s="551"/>
      <c r="L66" s="551"/>
    </row>
  </sheetData>
  <sheetProtection password="EF3D" sheet="1" objects="1" scenarios="1" selectLockedCells="1"/>
  <mergeCells count="161">
    <mergeCell ref="A66:B66"/>
    <mergeCell ref="G66:L66"/>
    <mergeCell ref="A62:B62"/>
    <mergeCell ref="G62:L62"/>
    <mergeCell ref="A63:B63"/>
    <mergeCell ref="G63:L63"/>
    <mergeCell ref="A64:B64"/>
    <mergeCell ref="G64:L64"/>
    <mergeCell ref="H57:I57"/>
    <mergeCell ref="A58:B58"/>
    <mergeCell ref="G59:L59"/>
    <mergeCell ref="A60:B60"/>
    <mergeCell ref="G60:L60"/>
    <mergeCell ref="A61:B61"/>
    <mergeCell ref="G61:L61"/>
    <mergeCell ref="A65:B65"/>
    <mergeCell ref="G65:L65"/>
    <mergeCell ref="A52:B52"/>
    <mergeCell ref="G52:H52"/>
    <mergeCell ref="I52:J52"/>
    <mergeCell ref="K52:L52"/>
    <mergeCell ref="A54:B54"/>
    <mergeCell ref="G54:H54"/>
    <mergeCell ref="I54:J54"/>
    <mergeCell ref="K54:L54"/>
    <mergeCell ref="A55:B55"/>
    <mergeCell ref="G55:H55"/>
    <mergeCell ref="I55:J55"/>
    <mergeCell ref="K55:L55"/>
    <mergeCell ref="A49:B49"/>
    <mergeCell ref="G49:H49"/>
    <mergeCell ref="I49:J49"/>
    <mergeCell ref="K49:L49"/>
    <mergeCell ref="A50:B50"/>
    <mergeCell ref="G50:H50"/>
    <mergeCell ref="I50:J50"/>
    <mergeCell ref="K50:L50"/>
    <mergeCell ref="A51:B51"/>
    <mergeCell ref="G51:H51"/>
    <mergeCell ref="I51:J51"/>
    <mergeCell ref="K51:L51"/>
    <mergeCell ref="I46:J46"/>
    <mergeCell ref="K46:L46"/>
    <mergeCell ref="A47:B47"/>
    <mergeCell ref="G47:H47"/>
    <mergeCell ref="I47:J47"/>
    <mergeCell ref="K47:L47"/>
    <mergeCell ref="A48:B48"/>
    <mergeCell ref="G48:H48"/>
    <mergeCell ref="I48:J48"/>
    <mergeCell ref="K48:L48"/>
    <mergeCell ref="A40:B40"/>
    <mergeCell ref="C40:C52"/>
    <mergeCell ref="G40:H40"/>
    <mergeCell ref="I40:J40"/>
    <mergeCell ref="K40:L40"/>
    <mergeCell ref="A41:B41"/>
    <mergeCell ref="G41:H41"/>
    <mergeCell ref="I41:J41"/>
    <mergeCell ref="K41:L41"/>
    <mergeCell ref="A42:B42"/>
    <mergeCell ref="G42:H42"/>
    <mergeCell ref="I42:J42"/>
    <mergeCell ref="K42:L42"/>
    <mergeCell ref="A43:B43"/>
    <mergeCell ref="G43:H43"/>
    <mergeCell ref="I43:J43"/>
    <mergeCell ref="K43:L43"/>
    <mergeCell ref="A44:B44"/>
    <mergeCell ref="A45:B45"/>
    <mergeCell ref="G45:H45"/>
    <mergeCell ref="I45:J45"/>
    <mergeCell ref="K45:L45"/>
    <mergeCell ref="A46:B46"/>
    <mergeCell ref="G46:H46"/>
    <mergeCell ref="A37:B37"/>
    <mergeCell ref="G37:H37"/>
    <mergeCell ref="I37:J37"/>
    <mergeCell ref="K37:L37"/>
    <mergeCell ref="A38:B38"/>
    <mergeCell ref="G38:H38"/>
    <mergeCell ref="I38:J38"/>
    <mergeCell ref="K38:L38"/>
    <mergeCell ref="A39:B39"/>
    <mergeCell ref="G39:H39"/>
    <mergeCell ref="I39:J39"/>
    <mergeCell ref="K39:L39"/>
    <mergeCell ref="A34:B34"/>
    <mergeCell ref="G34:H34"/>
    <mergeCell ref="I34:J34"/>
    <mergeCell ref="K34:L34"/>
    <mergeCell ref="A35:B35"/>
    <mergeCell ref="G35:H35"/>
    <mergeCell ref="I35:J35"/>
    <mergeCell ref="K35:L35"/>
    <mergeCell ref="A36:B36"/>
    <mergeCell ref="A31:B31"/>
    <mergeCell ref="A32:B32"/>
    <mergeCell ref="G32:H32"/>
    <mergeCell ref="I32:J32"/>
    <mergeCell ref="K32:L32"/>
    <mergeCell ref="A33:B33"/>
    <mergeCell ref="G33:H33"/>
    <mergeCell ref="I33:J33"/>
    <mergeCell ref="K33:L33"/>
    <mergeCell ref="A28:B28"/>
    <mergeCell ref="G28:H28"/>
    <mergeCell ref="I28:J28"/>
    <mergeCell ref="K28:L28"/>
    <mergeCell ref="A29:B29"/>
    <mergeCell ref="G29:H29"/>
    <mergeCell ref="I29:J29"/>
    <mergeCell ref="K29:L29"/>
    <mergeCell ref="A30:B30"/>
    <mergeCell ref="G30:H30"/>
    <mergeCell ref="I30:J30"/>
    <mergeCell ref="K30:L30"/>
    <mergeCell ref="A25:B25"/>
    <mergeCell ref="G25:H25"/>
    <mergeCell ref="I25:J25"/>
    <mergeCell ref="K25:L25"/>
    <mergeCell ref="A26:B26"/>
    <mergeCell ref="G26:H26"/>
    <mergeCell ref="I26:J26"/>
    <mergeCell ref="K26:L26"/>
    <mergeCell ref="A27:B27"/>
    <mergeCell ref="G27:H27"/>
    <mergeCell ref="I27:J27"/>
    <mergeCell ref="K27:L27"/>
    <mergeCell ref="A22:B22"/>
    <mergeCell ref="A23:B23"/>
    <mergeCell ref="G23:H23"/>
    <mergeCell ref="I23:J23"/>
    <mergeCell ref="K23:L23"/>
    <mergeCell ref="A24:B24"/>
    <mergeCell ref="G24:H24"/>
    <mergeCell ref="I24:J24"/>
    <mergeCell ref="K24:L24"/>
    <mergeCell ref="A1:L3"/>
    <mergeCell ref="N1:T3"/>
    <mergeCell ref="C14:G14"/>
    <mergeCell ref="I14:J14"/>
    <mergeCell ref="G20:H20"/>
    <mergeCell ref="I20:J20"/>
    <mergeCell ref="K20:L20"/>
    <mergeCell ref="A21:B21"/>
    <mergeCell ref="I21:J21"/>
    <mergeCell ref="K21:L21"/>
    <mergeCell ref="B5:L5"/>
    <mergeCell ref="J12:K12"/>
    <mergeCell ref="C7:G7"/>
    <mergeCell ref="C8:G8"/>
    <mergeCell ref="C9:G9"/>
    <mergeCell ref="H7:J7"/>
    <mergeCell ref="H8:J8"/>
    <mergeCell ref="H9:J9"/>
    <mergeCell ref="K7:L7"/>
    <mergeCell ref="K8:L8"/>
    <mergeCell ref="K9:L9"/>
    <mergeCell ref="C12:F12"/>
    <mergeCell ref="C13:F13"/>
  </mergeCells>
  <conditionalFormatting sqref="C54:F54">
    <cfRule type="expression" priority="4" stopIfTrue="1">
      <formula>"If(B13 = ""Off Campus"", 26%)"</formula>
    </cfRule>
  </conditionalFormatting>
  <conditionalFormatting sqref="C23:F30">
    <cfRule type="cellIs" dxfId="0" priority="3" operator="greaterThan">
      <formula>0.2</formula>
    </cfRule>
  </conditionalFormatting>
  <dataValidations count="1">
    <dataValidation allowBlank="1" showInputMessage="1" showErrorMessage="1" errorTitle="Selection Error" error="Entry must be selected from drop-down list." sqref="J12:K12"/>
  </dataValidations>
  <pageMargins left="0.7" right="0.7" top="0.75" bottom="0.75" header="0.3" footer="0.3"/>
  <pageSetup scale="61" orientation="portrait"/>
  <ignoredErrors>
    <ignoredError sqref="B12:B13 B15:B17 G12:G13" unlockedFormula="1"/>
  </ignoredError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X79"/>
  <sheetViews>
    <sheetView topLeftCell="A4" workbookViewId="0">
      <selection activeCell="B10" sqref="B10"/>
    </sheetView>
  </sheetViews>
  <sheetFormatPr defaultColWidth="8.7109375" defaultRowHeight="12.75"/>
  <cols>
    <col min="1" max="1" width="26.140625" style="181" customWidth="1"/>
    <col min="2" max="2" width="12.28515625" style="181" customWidth="1"/>
    <col min="3" max="3" width="10.42578125" style="181" bestFit="1" customWidth="1"/>
    <col min="4" max="4" width="27.7109375" style="181" customWidth="1"/>
    <col min="5" max="5" width="8.42578125" style="181" customWidth="1"/>
    <col min="6" max="7" width="8" style="181" customWidth="1"/>
    <col min="8" max="8" width="9.140625" style="181" customWidth="1"/>
    <col min="9" max="9" width="10.28515625" style="181" customWidth="1"/>
    <col min="10" max="10" width="6.85546875" style="181" customWidth="1"/>
    <col min="11" max="11" width="8.7109375" style="181"/>
    <col min="12" max="15" width="9.140625" style="181" bestFit="1" customWidth="1"/>
    <col min="16" max="19" width="8.7109375" style="181"/>
    <col min="20" max="20" width="10.140625" style="181" bestFit="1" customWidth="1"/>
    <col min="21" max="16384" width="8.7109375" style="181"/>
  </cols>
  <sheetData>
    <row r="1" spans="1:24" ht="15.75">
      <c r="A1" s="288" t="s">
        <v>134</v>
      </c>
    </row>
    <row r="2" spans="1:24" ht="15">
      <c r="A2" s="289"/>
    </row>
    <row r="3" spans="1:24" ht="15.75">
      <c r="A3" s="290" t="s">
        <v>85</v>
      </c>
    </row>
    <row r="4" spans="1:24" ht="15">
      <c r="A4" s="291" t="s">
        <v>146</v>
      </c>
      <c r="B4" s="292"/>
      <c r="C4" s="292"/>
      <c r="D4" s="292"/>
      <c r="E4" s="292"/>
      <c r="F4" s="292"/>
      <c r="G4" s="292"/>
      <c r="H4" s="292"/>
      <c r="I4" s="292"/>
    </row>
    <row r="5" spans="1:24" ht="108" customHeight="1">
      <c r="A5" s="554" t="s">
        <v>147</v>
      </c>
      <c r="B5" s="554"/>
      <c r="C5" s="554"/>
      <c r="D5" s="554"/>
      <c r="E5" s="554"/>
      <c r="F5" s="554"/>
      <c r="G5" s="554"/>
      <c r="H5" s="554"/>
      <c r="I5" s="554"/>
      <c r="L5" s="295"/>
      <c r="M5" s="295"/>
      <c r="N5" s="295"/>
      <c r="O5" s="295"/>
      <c r="P5" s="295"/>
      <c r="Q5" s="295"/>
      <c r="R5" s="295"/>
      <c r="S5" s="295"/>
      <c r="T5" s="295"/>
      <c r="U5" s="295"/>
      <c r="V5" s="295"/>
    </row>
    <row r="6" spans="1:24" ht="15">
      <c r="A6" s="289"/>
      <c r="L6" s="295"/>
      <c r="M6" s="295"/>
      <c r="N6" s="295"/>
      <c r="O6" s="295"/>
      <c r="P6" s="295"/>
      <c r="Q6" s="295"/>
      <c r="R6" s="295"/>
      <c r="S6" s="295"/>
      <c r="T6" s="295"/>
      <c r="U6" s="295"/>
      <c r="V6" s="295"/>
    </row>
    <row r="7" spans="1:24">
      <c r="K7" s="293"/>
      <c r="L7" s="293"/>
      <c r="M7" s="293"/>
      <c r="N7" s="293"/>
      <c r="O7" s="293"/>
      <c r="P7" s="293"/>
      <c r="Q7" s="294"/>
      <c r="R7" s="295"/>
      <c r="S7" s="295"/>
      <c r="T7" s="295"/>
      <c r="U7" s="295"/>
      <c r="V7" s="295"/>
    </row>
    <row r="8" spans="1:24" ht="13.5" thickBot="1">
      <c r="K8" s="293"/>
      <c r="L8" s="293"/>
      <c r="M8" s="293"/>
      <c r="N8" s="293"/>
      <c r="O8" s="293"/>
      <c r="P8" s="293"/>
      <c r="Q8" s="294"/>
      <c r="R8" s="295"/>
      <c r="S8" s="295"/>
      <c r="T8" s="295"/>
      <c r="U8" s="295"/>
      <c r="V8" s="295"/>
      <c r="W8" s="295"/>
      <c r="X8" s="295"/>
    </row>
    <row r="9" spans="1:24" ht="30.75" customHeight="1">
      <c r="A9" s="329" t="s">
        <v>140</v>
      </c>
      <c r="B9" s="336">
        <f>Year1!C7</f>
        <v>0</v>
      </c>
      <c r="C9" s="330"/>
      <c r="D9" s="330"/>
      <c r="E9" s="555" t="s">
        <v>139</v>
      </c>
      <c r="F9" s="555"/>
      <c r="G9" s="555"/>
      <c r="H9" s="555"/>
      <c r="I9" s="556"/>
      <c r="J9" s="341"/>
      <c r="K9" s="293"/>
      <c r="L9" s="557" t="s">
        <v>129</v>
      </c>
      <c r="M9" s="557"/>
      <c r="N9" s="557"/>
      <c r="O9" s="557"/>
      <c r="P9" s="557"/>
      <c r="Q9" s="294"/>
      <c r="R9" s="295"/>
      <c r="S9" s="295"/>
      <c r="T9" s="295"/>
      <c r="U9" s="295"/>
      <c r="V9" s="295"/>
      <c r="W9" s="295"/>
      <c r="X9" s="295"/>
    </row>
    <row r="10" spans="1:24" ht="30" customHeight="1">
      <c r="A10" s="311" t="s">
        <v>138</v>
      </c>
      <c r="B10" s="308"/>
      <c r="C10" s="310"/>
      <c r="D10" s="312" t="s">
        <v>133</v>
      </c>
      <c r="E10" s="296" t="s">
        <v>112</v>
      </c>
      <c r="F10" s="296" t="s">
        <v>113</v>
      </c>
      <c r="G10" s="296" t="s">
        <v>114</v>
      </c>
      <c r="H10" s="296" t="s">
        <v>115</v>
      </c>
      <c r="I10" s="313" t="s">
        <v>116</v>
      </c>
      <c r="J10" s="341"/>
      <c r="K10" s="293"/>
      <c r="L10" s="340" t="s">
        <v>124</v>
      </c>
      <c r="M10" s="340" t="s">
        <v>127</v>
      </c>
      <c r="N10" s="340" t="s">
        <v>125</v>
      </c>
      <c r="O10" s="340" t="s">
        <v>126</v>
      </c>
      <c r="P10" s="340" t="s">
        <v>128</v>
      </c>
      <c r="Q10" s="294"/>
      <c r="R10" s="295"/>
      <c r="S10" s="295"/>
      <c r="T10" s="295"/>
      <c r="U10" s="295"/>
      <c r="V10" s="295"/>
      <c r="W10" s="295"/>
      <c r="X10" s="295"/>
    </row>
    <row r="11" spans="1:24" ht="18.75" customHeight="1">
      <c r="A11" s="314" t="s">
        <v>136</v>
      </c>
      <c r="B11" s="309">
        <v>2016</v>
      </c>
      <c r="C11" s="310"/>
      <c r="D11" s="297" t="s">
        <v>148</v>
      </c>
      <c r="E11" s="307"/>
      <c r="F11" s="307"/>
      <c r="G11" s="307"/>
      <c r="H11" s="307"/>
      <c r="I11" s="315"/>
      <c r="J11" s="343"/>
      <c r="K11" s="293"/>
      <c r="L11" s="299">
        <f>IF(E14="No",$B$10,($B$10*E13)+$B$10)</f>
        <v>0</v>
      </c>
      <c r="M11" s="299">
        <f>IF(F14="No",L11*B13+L11,(L11*F13+L11))*B13+(L11*F13+L11)</f>
        <v>0</v>
      </c>
      <c r="N11" s="299">
        <f>IF(AND(E14="No",F14="No",G14="No"),L11*POWER(1+(B13),2),(M11*G13+M11))*B13+(M11*G13+M11)</f>
        <v>0</v>
      </c>
      <c r="O11" s="299">
        <f>IF(AND(E14="No",F14="No",G14="No",H14="No"),L11*POWER(1+(B13),3),(N11*H13+N11))*B13+(N11*H13+N11)</f>
        <v>0</v>
      </c>
      <c r="P11" s="299">
        <f>IF(AND(E14="No",F14="No",G14="No",H14="No",I14="No"),L11*POWER(1+(B13),4),(O11*I13+O11))*B13+(O11*I13+O11)</f>
        <v>0</v>
      </c>
      <c r="Q11" s="294"/>
      <c r="R11" s="295"/>
      <c r="S11" s="295"/>
      <c r="T11" s="346"/>
      <c r="U11" s="295"/>
      <c r="V11" s="295"/>
      <c r="W11" s="295"/>
      <c r="X11" s="295"/>
    </row>
    <row r="12" spans="1:24" ht="18.75" customHeight="1">
      <c r="A12" s="314" t="s">
        <v>137</v>
      </c>
      <c r="B12" s="309">
        <v>2017</v>
      </c>
      <c r="C12" s="316"/>
      <c r="D12" s="297" t="s">
        <v>131</v>
      </c>
      <c r="E12" s="307"/>
      <c r="F12" s="307"/>
      <c r="G12" s="307"/>
      <c r="H12" s="307"/>
      <c r="I12" s="315"/>
      <c r="J12" s="295"/>
      <c r="K12" s="293"/>
      <c r="L12" s="301" t="str">
        <f>IF(E14="No","","New Salary")</f>
        <v/>
      </c>
      <c r="M12" s="301" t="str">
        <f t="shared" ref="M12:P12" si="0">IF(F14="No","","New Salary")</f>
        <v/>
      </c>
      <c r="N12" s="301" t="str">
        <f t="shared" si="0"/>
        <v/>
      </c>
      <c r="O12" s="301" t="str">
        <f t="shared" si="0"/>
        <v/>
      </c>
      <c r="P12" s="301" t="str">
        <f t="shared" si="0"/>
        <v/>
      </c>
      <c r="Q12" s="294"/>
      <c r="R12" s="295"/>
      <c r="S12" s="295"/>
      <c r="T12" s="295"/>
      <c r="U12" s="295"/>
      <c r="V12" s="295"/>
      <c r="W12" s="295"/>
      <c r="X12" s="295"/>
    </row>
    <row r="13" spans="1:24" ht="18.75" customHeight="1">
      <c r="A13" s="317" t="s">
        <v>122</v>
      </c>
      <c r="B13" s="302">
        <v>0.03</v>
      </c>
      <c r="C13" s="316"/>
      <c r="D13" s="303" t="s">
        <v>132</v>
      </c>
      <c r="E13" s="298">
        <f>SUM(E11:E12)</f>
        <v>0</v>
      </c>
      <c r="F13" s="298">
        <f>SUM(F11:F12)</f>
        <v>0</v>
      </c>
      <c r="G13" s="298">
        <f>SUM(G11:G12)</f>
        <v>0</v>
      </c>
      <c r="H13" s="298">
        <f>SUM(H11:H12)</f>
        <v>0</v>
      </c>
      <c r="I13" s="318">
        <f>SUM(I11:I12)</f>
        <v>0</v>
      </c>
      <c r="J13" s="295"/>
      <c r="K13" s="293"/>
      <c r="L13" s="293"/>
      <c r="M13" s="293"/>
      <c r="N13" s="293"/>
      <c r="O13" s="293"/>
      <c r="P13" s="293"/>
      <c r="Q13" s="294"/>
      <c r="R13" s="295"/>
      <c r="S13" s="295"/>
      <c r="T13" s="295"/>
      <c r="U13" s="295"/>
      <c r="V13" s="295"/>
      <c r="W13" s="295"/>
      <c r="X13" s="295"/>
    </row>
    <row r="14" spans="1:24" ht="18.75" customHeight="1">
      <c r="A14" s="319"/>
      <c r="B14" s="320"/>
      <c r="C14" s="310"/>
      <c r="D14" s="310"/>
      <c r="E14" s="331" t="str">
        <f>IF(AND(E11="",E12=""),"No","Yes")</f>
        <v>No</v>
      </c>
      <c r="F14" s="331" t="str">
        <f>IF(AND(F11="",F12=""),"No","Yes")</f>
        <v>No</v>
      </c>
      <c r="G14" s="331" t="str">
        <f>IF(AND(G11="",G12=""),"No","Yes")</f>
        <v>No</v>
      </c>
      <c r="H14" s="331" t="str">
        <f>IF(AND(H11="",H12=""),"No","Yes")</f>
        <v>No</v>
      </c>
      <c r="I14" s="332" t="str">
        <f>IF(AND(I11="",I12=""),"No","Yes")</f>
        <v>No</v>
      </c>
      <c r="J14" s="295"/>
      <c r="K14" s="334"/>
      <c r="L14" s="333"/>
      <c r="M14" s="334"/>
      <c r="N14" s="334"/>
      <c r="O14" s="334"/>
      <c r="P14" s="334"/>
      <c r="Q14" s="295"/>
      <c r="R14" s="295"/>
      <c r="S14" s="295"/>
      <c r="T14" s="295"/>
      <c r="U14" s="295"/>
      <c r="V14" s="295"/>
      <c r="W14" s="295"/>
      <c r="X14" s="295"/>
    </row>
    <row r="15" spans="1:24" ht="23.25" customHeight="1">
      <c r="A15" s="321"/>
      <c r="B15" s="310"/>
      <c r="C15" s="310"/>
      <c r="D15" s="310"/>
      <c r="E15" s="310"/>
      <c r="F15" s="310"/>
      <c r="G15" s="310"/>
      <c r="H15" s="310"/>
      <c r="I15" s="322"/>
      <c r="J15" s="295"/>
      <c r="K15" s="334"/>
      <c r="L15" s="334"/>
      <c r="M15" s="334"/>
      <c r="N15" s="334"/>
      <c r="O15" s="334"/>
      <c r="P15" s="334"/>
      <c r="Q15" s="295"/>
      <c r="R15" s="295"/>
      <c r="S15" s="295"/>
      <c r="T15" s="295"/>
      <c r="U15" s="295"/>
      <c r="V15" s="295"/>
      <c r="W15" s="295"/>
      <c r="X15" s="295"/>
    </row>
    <row r="16" spans="1:24" ht="30" customHeight="1">
      <c r="A16" s="552" t="s">
        <v>135</v>
      </c>
      <c r="B16" s="553"/>
      <c r="C16" s="310"/>
      <c r="D16" s="310"/>
      <c r="E16" s="310"/>
      <c r="F16" s="310"/>
      <c r="G16" s="310"/>
      <c r="H16" s="310"/>
      <c r="I16" s="322"/>
      <c r="J16" s="295"/>
      <c r="K16" s="334"/>
      <c r="L16" s="334"/>
      <c r="M16" s="334"/>
      <c r="N16" s="334"/>
      <c r="O16" s="334"/>
      <c r="P16" s="334"/>
      <c r="Q16" s="295"/>
      <c r="R16" s="295"/>
      <c r="S16" s="295"/>
      <c r="T16" s="295"/>
      <c r="U16" s="295"/>
      <c r="V16" s="295"/>
      <c r="W16" s="295"/>
      <c r="X16" s="295"/>
    </row>
    <row r="17" spans="1:24" ht="20.25" customHeight="1">
      <c r="A17" s="323" t="s">
        <v>117</v>
      </c>
      <c r="B17" s="304">
        <f>L11</f>
        <v>0</v>
      </c>
      <c r="C17" s="310"/>
      <c r="D17" s="310"/>
      <c r="E17" s="310"/>
      <c r="F17" s="310"/>
      <c r="G17" s="310"/>
      <c r="H17" s="310"/>
      <c r="I17" s="322"/>
      <c r="J17" s="295"/>
      <c r="K17" s="334"/>
      <c r="L17" s="334"/>
      <c r="M17" s="334"/>
      <c r="N17" s="334"/>
      <c r="O17" s="334"/>
      <c r="P17" s="334"/>
      <c r="Q17" s="295"/>
      <c r="R17" s="295"/>
      <c r="S17" s="295"/>
      <c r="T17" s="295"/>
      <c r="U17" s="295"/>
      <c r="V17" s="295"/>
      <c r="W17" s="295"/>
      <c r="X17" s="295"/>
    </row>
    <row r="18" spans="1:24" ht="18.75" customHeight="1">
      <c r="A18" s="323" t="s">
        <v>118</v>
      </c>
      <c r="B18" s="304">
        <f>IF(M12="New Salary",M11,L11*B13+L11)</f>
        <v>0</v>
      </c>
      <c r="C18" s="310"/>
      <c r="D18" s="310"/>
      <c r="E18" s="310"/>
      <c r="F18" s="310"/>
      <c r="G18" s="310"/>
      <c r="H18" s="310"/>
      <c r="I18" s="322"/>
      <c r="J18" s="295"/>
      <c r="K18" s="334"/>
      <c r="L18" s="334"/>
      <c r="M18" s="334"/>
      <c r="N18" s="334"/>
      <c r="O18" s="334"/>
      <c r="P18" s="334"/>
      <c r="Q18" s="295"/>
      <c r="R18" s="295"/>
      <c r="S18" s="295"/>
      <c r="T18" s="295"/>
      <c r="U18" s="295"/>
      <c r="V18" s="295"/>
      <c r="W18" s="295"/>
      <c r="X18" s="295"/>
    </row>
    <row r="19" spans="1:24" ht="18.75" customHeight="1">
      <c r="A19" s="323" t="s">
        <v>119</v>
      </c>
      <c r="B19" s="304">
        <f>IF(N12="New Salary",N11,B18*B13+B18)</f>
        <v>0</v>
      </c>
      <c r="C19" s="316"/>
      <c r="D19" s="335" t="s">
        <v>123</v>
      </c>
      <c r="E19" s="335"/>
      <c r="F19" s="335"/>
      <c r="G19" s="335"/>
      <c r="H19" s="310"/>
      <c r="I19" s="322"/>
      <c r="J19" s="295"/>
      <c r="K19" s="334"/>
      <c r="L19" s="334"/>
      <c r="M19" s="334"/>
      <c r="N19" s="334"/>
      <c r="O19" s="334"/>
      <c r="P19" s="334"/>
      <c r="Q19" s="295"/>
      <c r="R19" s="295"/>
      <c r="S19" s="295"/>
      <c r="T19" s="295"/>
      <c r="U19" s="295"/>
      <c r="V19" s="295"/>
      <c r="W19" s="295"/>
      <c r="X19" s="295"/>
    </row>
    <row r="20" spans="1:24" ht="18.75" customHeight="1">
      <c r="A20" s="323" t="s">
        <v>120</v>
      </c>
      <c r="B20" s="304">
        <f>IF(O12="New Salary",O11,B19*B13+B19)</f>
        <v>0</v>
      </c>
      <c r="C20" s="316"/>
      <c r="D20" s="331">
        <f>B12-B11</f>
        <v>1</v>
      </c>
      <c r="E20" s="335"/>
      <c r="F20" s="335"/>
      <c r="G20" s="335"/>
      <c r="H20" s="310"/>
      <c r="I20" s="322"/>
      <c r="J20" s="295"/>
      <c r="K20" s="334"/>
      <c r="L20" s="334"/>
      <c r="M20" s="334"/>
      <c r="N20" s="334"/>
      <c r="O20" s="334"/>
      <c r="P20" s="334"/>
      <c r="Q20" s="295"/>
      <c r="R20" s="295"/>
      <c r="S20" s="295"/>
      <c r="T20" s="295"/>
      <c r="U20" s="295"/>
      <c r="V20" s="295"/>
      <c r="W20" s="295"/>
      <c r="X20" s="295"/>
    </row>
    <row r="21" spans="1:24" ht="18.75" customHeight="1" thickBot="1">
      <c r="A21" s="324" t="s">
        <v>121</v>
      </c>
      <c r="B21" s="325">
        <f>IF(P12="New Salary",P11,B20*B13+B20)</f>
        <v>0</v>
      </c>
      <c r="C21" s="326"/>
      <c r="D21" s="327"/>
      <c r="E21" s="327"/>
      <c r="F21" s="327"/>
      <c r="G21" s="327"/>
      <c r="H21" s="327"/>
      <c r="I21" s="328"/>
      <c r="J21" s="295"/>
      <c r="K21" s="334"/>
      <c r="L21" s="334"/>
      <c r="M21" s="334"/>
      <c r="N21" s="334"/>
      <c r="O21" s="334"/>
      <c r="P21" s="334"/>
      <c r="Q21" s="295"/>
      <c r="R21" s="295"/>
      <c r="S21" s="295"/>
      <c r="T21" s="295"/>
      <c r="U21" s="295"/>
      <c r="V21" s="295"/>
      <c r="W21" s="295"/>
      <c r="X21" s="295"/>
    </row>
    <row r="22" spans="1:24" ht="18.75" customHeight="1">
      <c r="C22" s="300"/>
      <c r="D22" s="289"/>
      <c r="E22" s="289"/>
      <c r="F22" s="289"/>
      <c r="G22" s="289"/>
      <c r="H22" s="289"/>
      <c r="I22" s="289"/>
      <c r="J22" s="295"/>
      <c r="K22" s="334"/>
      <c r="L22" s="334"/>
      <c r="M22" s="334"/>
      <c r="N22" s="334"/>
      <c r="O22" s="334"/>
      <c r="P22" s="334"/>
      <c r="Q22" s="295"/>
      <c r="R22" s="295"/>
      <c r="S22" s="295"/>
      <c r="T22" s="295"/>
      <c r="U22" s="295"/>
      <c r="V22" s="295"/>
      <c r="W22" s="295"/>
      <c r="X22" s="295"/>
    </row>
    <row r="23" spans="1:24" ht="18.75" customHeight="1">
      <c r="C23" s="300"/>
      <c r="D23" s="289"/>
      <c r="E23" s="289"/>
      <c r="F23" s="289"/>
      <c r="G23" s="289"/>
      <c r="H23" s="289"/>
      <c r="I23" s="289"/>
      <c r="J23" s="295"/>
      <c r="K23" s="334"/>
      <c r="L23" s="334"/>
      <c r="M23" s="334"/>
      <c r="N23" s="334"/>
      <c r="O23" s="334"/>
      <c r="P23" s="334"/>
      <c r="Q23" s="295"/>
      <c r="R23" s="295"/>
      <c r="S23" s="295"/>
      <c r="T23" s="295"/>
      <c r="U23" s="295"/>
      <c r="V23" s="295"/>
      <c r="W23" s="295"/>
      <c r="X23" s="295"/>
    </row>
    <row r="24" spans="1:24" ht="18.75" customHeight="1" thickBot="1">
      <c r="J24" s="295"/>
      <c r="K24" s="293"/>
      <c r="L24" s="293"/>
      <c r="M24" s="293"/>
      <c r="N24" s="293"/>
      <c r="O24" s="293"/>
      <c r="P24" s="293"/>
      <c r="Q24" s="295"/>
      <c r="R24" s="295"/>
      <c r="S24" s="295"/>
      <c r="T24" s="295"/>
      <c r="U24" s="295"/>
      <c r="V24" s="295"/>
      <c r="W24" s="295"/>
      <c r="X24" s="295"/>
    </row>
    <row r="25" spans="1:24" ht="29.25" customHeight="1">
      <c r="A25" s="329" t="s">
        <v>142</v>
      </c>
      <c r="B25" s="336">
        <f>Year1!C8</f>
        <v>0</v>
      </c>
      <c r="C25" s="330"/>
      <c r="D25" s="330"/>
      <c r="E25" s="555" t="s">
        <v>139</v>
      </c>
      <c r="F25" s="555"/>
      <c r="G25" s="555"/>
      <c r="H25" s="555"/>
      <c r="I25" s="556"/>
      <c r="J25" s="341"/>
      <c r="K25" s="293"/>
      <c r="L25" s="557" t="s">
        <v>129</v>
      </c>
      <c r="M25" s="557"/>
      <c r="N25" s="557"/>
      <c r="O25" s="557"/>
      <c r="P25" s="557"/>
      <c r="Q25" s="295"/>
      <c r="R25" s="295"/>
      <c r="S25" s="295"/>
      <c r="T25" s="295"/>
      <c r="U25" s="295"/>
      <c r="V25" s="295"/>
      <c r="W25" s="295"/>
      <c r="X25" s="295"/>
    </row>
    <row r="26" spans="1:24" ht="35.25" customHeight="1">
      <c r="A26" s="311" t="s">
        <v>138</v>
      </c>
      <c r="B26" s="308"/>
      <c r="C26" s="310"/>
      <c r="D26" s="312" t="s">
        <v>133</v>
      </c>
      <c r="E26" s="296" t="s">
        <v>112</v>
      </c>
      <c r="F26" s="296" t="s">
        <v>113</v>
      </c>
      <c r="G26" s="296" t="s">
        <v>114</v>
      </c>
      <c r="H26" s="296" t="s">
        <v>115</v>
      </c>
      <c r="I26" s="313" t="s">
        <v>116</v>
      </c>
      <c r="J26" s="341"/>
      <c r="K26" s="293"/>
      <c r="L26" s="340" t="s">
        <v>124</v>
      </c>
      <c r="M26" s="340" t="s">
        <v>127</v>
      </c>
      <c r="N26" s="340" t="s">
        <v>125</v>
      </c>
      <c r="O26" s="340" t="s">
        <v>126</v>
      </c>
      <c r="P26" s="340" t="s">
        <v>128</v>
      </c>
      <c r="Q26" s="295"/>
      <c r="R26" s="295"/>
      <c r="S26" s="295"/>
      <c r="T26" s="295"/>
      <c r="U26" s="295"/>
      <c r="V26" s="295"/>
      <c r="W26" s="295"/>
      <c r="X26" s="295"/>
    </row>
    <row r="27" spans="1:24" ht="18.75" customHeight="1">
      <c r="A27" s="314" t="s">
        <v>136</v>
      </c>
      <c r="B27" s="309"/>
      <c r="C27" s="310"/>
      <c r="D27" s="297" t="s">
        <v>148</v>
      </c>
      <c r="E27" s="307"/>
      <c r="F27" s="307"/>
      <c r="G27" s="307"/>
      <c r="H27" s="307"/>
      <c r="I27" s="315"/>
      <c r="J27" s="343"/>
      <c r="K27" s="293"/>
      <c r="L27" s="299">
        <f>IF(E30="No",$B$26,($B$26*E29)+$B$26)</f>
        <v>0</v>
      </c>
      <c r="M27" s="299">
        <f>IF(F30="No",L27*B29+L27,(L27*F29+L27))*B29+(L27*F29+L27)</f>
        <v>0</v>
      </c>
      <c r="N27" s="299">
        <f>IF(AND(E30="No",F30="No",G30="No"),L27*POWER(1+(B29),2),(M27*G29+M27))*B29+(M27*G29+M27)</f>
        <v>0</v>
      </c>
      <c r="O27" s="299">
        <f>IF(AND(E30="No",F30="No",G30="No",H30="No"),L27*POWER(1+(B29),3),(N27*H29+N27))*B29+(N27*H29+N27)</f>
        <v>0</v>
      </c>
      <c r="P27" s="299">
        <f>IF(AND(E30="No",F30="No",G30="No",H30="No",I30="No"),L27*POWER(1+(B29),4),(O27*I29+O27))*B29+(O27*I29+O27)</f>
        <v>0</v>
      </c>
      <c r="Q27" s="295"/>
      <c r="R27" s="295"/>
      <c r="S27" s="295"/>
      <c r="T27" s="295"/>
      <c r="U27" s="295"/>
      <c r="V27" s="295"/>
      <c r="W27" s="295"/>
      <c r="X27" s="295"/>
    </row>
    <row r="28" spans="1:24" ht="18.75" customHeight="1">
      <c r="A28" s="314" t="s">
        <v>137</v>
      </c>
      <c r="B28" s="309"/>
      <c r="C28" s="316"/>
      <c r="D28" s="297" t="s">
        <v>131</v>
      </c>
      <c r="E28" s="307"/>
      <c r="F28" s="307"/>
      <c r="G28" s="307"/>
      <c r="H28" s="307"/>
      <c r="I28" s="315"/>
      <c r="J28" s="295"/>
      <c r="K28" s="293"/>
      <c r="L28" s="301" t="str">
        <f>IF(E30="No","","New Salary")</f>
        <v/>
      </c>
      <c r="M28" s="301" t="str">
        <f t="shared" ref="M28" si="1">IF(F30="No","","New Salary")</f>
        <v/>
      </c>
      <c r="N28" s="301" t="str">
        <f t="shared" ref="N28" si="2">IF(G30="No","","New Salary")</f>
        <v/>
      </c>
      <c r="O28" s="301" t="str">
        <f t="shared" ref="O28" si="3">IF(H30="No","","New Salary")</f>
        <v/>
      </c>
      <c r="P28" s="301" t="str">
        <f t="shared" ref="P28" si="4">IF(I30="No","","New Salary")</f>
        <v/>
      </c>
      <c r="Q28" s="295"/>
      <c r="R28" s="295"/>
      <c r="S28" s="295"/>
      <c r="T28" s="295"/>
      <c r="U28" s="295"/>
      <c r="V28" s="295"/>
      <c r="W28" s="295"/>
      <c r="X28" s="295"/>
    </row>
    <row r="29" spans="1:24" ht="18.75" customHeight="1">
      <c r="A29" s="317" t="s">
        <v>122</v>
      </c>
      <c r="B29" s="302">
        <v>0.03</v>
      </c>
      <c r="C29" s="316"/>
      <c r="D29" s="303" t="s">
        <v>132</v>
      </c>
      <c r="E29" s="298">
        <f>SUM(E27:E28)</f>
        <v>0</v>
      </c>
      <c r="F29" s="298">
        <f>SUM(F27:F28)</f>
        <v>0</v>
      </c>
      <c r="G29" s="298">
        <f>SUM(G27:G28)</f>
        <v>0</v>
      </c>
      <c r="H29" s="298">
        <f>SUM(H27:H28)</f>
        <v>0</v>
      </c>
      <c r="I29" s="318">
        <f>SUM(I27:I28)</f>
        <v>0</v>
      </c>
      <c r="J29" s="295"/>
      <c r="K29" s="293"/>
      <c r="L29" s="293"/>
      <c r="M29" s="293"/>
      <c r="N29" s="293"/>
      <c r="O29" s="293"/>
      <c r="P29" s="293"/>
      <c r="Q29" s="295"/>
      <c r="R29" s="295"/>
      <c r="S29" s="295"/>
      <c r="T29" s="295"/>
      <c r="U29" s="295"/>
      <c r="V29" s="295"/>
      <c r="W29" s="295"/>
      <c r="X29" s="295"/>
    </row>
    <row r="30" spans="1:24" ht="18.75" customHeight="1">
      <c r="A30" s="319"/>
      <c r="B30" s="320"/>
      <c r="C30" s="310"/>
      <c r="D30" s="310"/>
      <c r="E30" s="331" t="str">
        <f>IF(AND(E27="",E28=""),"No","Yes")</f>
        <v>No</v>
      </c>
      <c r="F30" s="331" t="str">
        <f>IF(AND(F27="",F28=""),"No","Yes")</f>
        <v>No</v>
      </c>
      <c r="G30" s="331" t="str">
        <f>IF(AND(G27="",G28=""),"No","Yes")</f>
        <v>No</v>
      </c>
      <c r="H30" s="331" t="str">
        <f>IF(AND(H27="",H28=""),"No","Yes")</f>
        <v>No</v>
      </c>
      <c r="I30" s="332" t="str">
        <f>IF(AND(I27="",I28=""),"No","Yes")</f>
        <v>No</v>
      </c>
      <c r="J30" s="295"/>
      <c r="K30" s="334"/>
      <c r="L30" s="333"/>
      <c r="M30" s="334"/>
      <c r="N30" s="334"/>
      <c r="O30" s="334"/>
      <c r="P30" s="334"/>
      <c r="Q30" s="295"/>
      <c r="R30" s="295"/>
      <c r="S30" s="295"/>
      <c r="T30" s="295"/>
      <c r="U30" s="295"/>
      <c r="V30" s="295"/>
      <c r="W30" s="295"/>
      <c r="X30" s="295"/>
    </row>
    <row r="31" spans="1:24" ht="18.75" customHeight="1">
      <c r="A31" s="321"/>
      <c r="B31" s="310"/>
      <c r="C31" s="310"/>
      <c r="D31" s="310"/>
      <c r="E31" s="310"/>
      <c r="F31" s="310"/>
      <c r="G31" s="310"/>
      <c r="H31" s="310"/>
      <c r="I31" s="322"/>
      <c r="J31" s="295"/>
      <c r="K31" s="334"/>
      <c r="L31" s="334"/>
      <c r="M31" s="334"/>
      <c r="N31" s="334"/>
      <c r="O31" s="334"/>
      <c r="P31" s="334"/>
      <c r="Q31" s="295"/>
      <c r="R31" s="295"/>
      <c r="S31" s="295"/>
      <c r="T31" s="295"/>
      <c r="U31" s="295"/>
      <c r="V31" s="295"/>
      <c r="W31" s="295"/>
      <c r="X31" s="295"/>
    </row>
    <row r="32" spans="1:24" ht="30.75" customHeight="1">
      <c r="A32" s="552" t="s">
        <v>135</v>
      </c>
      <c r="B32" s="553"/>
      <c r="C32" s="310"/>
      <c r="D32" s="310"/>
      <c r="E32" s="310"/>
      <c r="F32" s="310"/>
      <c r="G32" s="310"/>
      <c r="H32" s="310"/>
      <c r="I32" s="322"/>
      <c r="J32" s="295"/>
      <c r="K32" s="334"/>
      <c r="L32" s="334"/>
      <c r="M32" s="334"/>
      <c r="N32" s="334"/>
      <c r="O32" s="334"/>
      <c r="P32" s="334"/>
      <c r="Q32" s="295"/>
      <c r="R32" s="295"/>
      <c r="S32" s="295"/>
      <c r="T32" s="295"/>
      <c r="U32" s="295"/>
      <c r="V32" s="295"/>
      <c r="W32" s="295"/>
      <c r="X32" s="295"/>
    </row>
    <row r="33" spans="1:24" ht="18.75" customHeight="1">
      <c r="A33" s="323" t="s">
        <v>117</v>
      </c>
      <c r="B33" s="304">
        <f>L27</f>
        <v>0</v>
      </c>
      <c r="C33" s="310"/>
      <c r="D33" s="310"/>
      <c r="E33" s="310"/>
      <c r="F33" s="310"/>
      <c r="G33" s="310"/>
      <c r="H33" s="310"/>
      <c r="I33" s="322"/>
      <c r="J33" s="295"/>
      <c r="K33" s="334"/>
      <c r="L33" s="334"/>
      <c r="M33" s="334"/>
      <c r="N33" s="334"/>
      <c r="O33" s="334"/>
      <c r="P33" s="334"/>
      <c r="Q33" s="295"/>
      <c r="R33" s="295"/>
      <c r="S33" s="295"/>
      <c r="T33" s="295"/>
      <c r="U33" s="295"/>
      <c r="V33" s="295"/>
      <c r="W33" s="295"/>
      <c r="X33" s="295"/>
    </row>
    <row r="34" spans="1:24" ht="18.75" customHeight="1">
      <c r="A34" s="323" t="s">
        <v>118</v>
      </c>
      <c r="B34" s="304">
        <f>IF(M28="New Salary",M27,L27*B29+L27)</f>
        <v>0</v>
      </c>
      <c r="C34" s="310"/>
      <c r="D34" s="310"/>
      <c r="E34" s="310"/>
      <c r="F34" s="310"/>
      <c r="G34" s="310"/>
      <c r="H34" s="310"/>
      <c r="I34" s="322"/>
      <c r="J34" s="295"/>
      <c r="K34" s="334"/>
      <c r="L34" s="334"/>
      <c r="M34" s="334"/>
      <c r="N34" s="334"/>
      <c r="O34" s="334"/>
      <c r="P34" s="334"/>
      <c r="Q34" s="295"/>
      <c r="R34" s="295"/>
      <c r="S34" s="295"/>
      <c r="T34" s="295"/>
      <c r="U34" s="295"/>
      <c r="V34" s="295"/>
      <c r="W34" s="295"/>
      <c r="X34" s="295"/>
    </row>
    <row r="35" spans="1:24" ht="18.75" customHeight="1">
      <c r="A35" s="323" t="s">
        <v>119</v>
      </c>
      <c r="B35" s="304">
        <f>IF(N28="New Salary",N27,B34*B29+B34)</f>
        <v>0</v>
      </c>
      <c r="C35" s="316"/>
      <c r="D35" s="335" t="s">
        <v>123</v>
      </c>
      <c r="E35" s="335"/>
      <c r="F35" s="335"/>
      <c r="G35" s="335"/>
      <c r="H35" s="310"/>
      <c r="I35" s="322"/>
      <c r="J35" s="295"/>
      <c r="K35" s="334"/>
      <c r="L35" s="334"/>
      <c r="M35" s="334"/>
      <c r="N35" s="334"/>
      <c r="O35" s="334"/>
      <c r="P35" s="334"/>
      <c r="Q35" s="295"/>
      <c r="R35" s="295"/>
      <c r="S35" s="295"/>
      <c r="T35" s="295"/>
      <c r="U35" s="295"/>
      <c r="V35" s="295"/>
      <c r="W35" s="295"/>
      <c r="X35" s="295"/>
    </row>
    <row r="36" spans="1:24" ht="18.75" customHeight="1">
      <c r="A36" s="323" t="s">
        <v>120</v>
      </c>
      <c r="B36" s="304">
        <f>IF(O28="New Salary",O27,B35*B29+B35)</f>
        <v>0</v>
      </c>
      <c r="C36" s="316"/>
      <c r="D36" s="331">
        <f>B28-B27</f>
        <v>0</v>
      </c>
      <c r="E36" s="335"/>
      <c r="F36" s="335"/>
      <c r="G36" s="335"/>
      <c r="H36" s="310"/>
      <c r="I36" s="322"/>
      <c r="J36" s="295"/>
      <c r="K36" s="334"/>
      <c r="L36" s="334"/>
      <c r="M36" s="334"/>
      <c r="N36" s="334"/>
      <c r="O36" s="334"/>
      <c r="P36" s="334"/>
      <c r="Q36" s="295"/>
      <c r="R36" s="295"/>
      <c r="S36" s="295"/>
      <c r="T36" s="295"/>
      <c r="U36" s="295"/>
      <c r="V36" s="295"/>
      <c r="W36" s="295"/>
      <c r="X36" s="295"/>
    </row>
    <row r="37" spans="1:24" ht="18.75" customHeight="1" thickBot="1">
      <c r="A37" s="324" t="s">
        <v>121</v>
      </c>
      <c r="B37" s="325">
        <f>IF(P28="New Salary",P27,B36*B29+B36)</f>
        <v>0</v>
      </c>
      <c r="C37" s="326"/>
      <c r="D37" s="327"/>
      <c r="E37" s="327"/>
      <c r="F37" s="327"/>
      <c r="G37" s="327"/>
      <c r="H37" s="327"/>
      <c r="I37" s="328"/>
      <c r="J37" s="295"/>
      <c r="K37" s="334"/>
      <c r="L37" s="334"/>
      <c r="M37" s="334"/>
      <c r="N37" s="334"/>
      <c r="O37" s="334"/>
      <c r="P37" s="334"/>
      <c r="Q37" s="295"/>
      <c r="R37" s="295"/>
      <c r="S37" s="295"/>
      <c r="T37" s="295"/>
      <c r="U37" s="295"/>
      <c r="V37" s="295"/>
      <c r="W37" s="295"/>
      <c r="X37" s="295"/>
    </row>
    <row r="38" spans="1:24" ht="15">
      <c r="C38" s="300"/>
      <c r="D38" s="289"/>
      <c r="E38" s="289"/>
      <c r="F38" s="289"/>
      <c r="G38" s="289"/>
      <c r="H38" s="289"/>
      <c r="I38" s="289"/>
      <c r="J38" s="295"/>
      <c r="K38" s="334"/>
      <c r="L38" s="334"/>
      <c r="M38" s="334"/>
      <c r="N38" s="334"/>
      <c r="O38" s="334"/>
      <c r="P38" s="334"/>
      <c r="Q38" s="295"/>
      <c r="R38" s="295"/>
      <c r="S38" s="295"/>
      <c r="T38" s="295"/>
      <c r="U38" s="295"/>
      <c r="V38" s="295"/>
      <c r="W38" s="295"/>
      <c r="X38" s="295"/>
    </row>
    <row r="39" spans="1:24" ht="15">
      <c r="C39" s="300"/>
      <c r="D39" s="289"/>
      <c r="E39" s="289"/>
      <c r="F39" s="289"/>
      <c r="G39" s="289"/>
      <c r="H39" s="289"/>
      <c r="I39" s="289"/>
      <c r="J39" s="295"/>
      <c r="K39" s="334"/>
      <c r="L39" s="334"/>
      <c r="M39" s="334"/>
      <c r="N39" s="334"/>
      <c r="O39" s="334"/>
      <c r="P39" s="334"/>
      <c r="Q39" s="295"/>
      <c r="R39" s="295"/>
      <c r="S39" s="295"/>
      <c r="T39" s="295"/>
      <c r="U39" s="295"/>
      <c r="V39" s="295"/>
      <c r="W39" s="295"/>
      <c r="X39" s="295"/>
    </row>
    <row r="40" spans="1:24" ht="15">
      <c r="C40" s="300"/>
      <c r="D40" s="289"/>
      <c r="E40" s="289"/>
      <c r="F40" s="289"/>
      <c r="G40" s="289"/>
      <c r="H40" s="289"/>
      <c r="I40" s="289"/>
      <c r="J40" s="295"/>
      <c r="K40" s="334"/>
      <c r="L40" s="334"/>
      <c r="M40" s="334"/>
      <c r="N40" s="334"/>
      <c r="O40" s="334"/>
      <c r="P40" s="334"/>
      <c r="Q40" s="295"/>
      <c r="R40" s="295"/>
      <c r="S40" s="295"/>
      <c r="T40" s="295"/>
      <c r="U40" s="295"/>
      <c r="V40" s="295"/>
      <c r="W40" s="295"/>
      <c r="X40" s="295"/>
    </row>
    <row r="41" spans="1:24" ht="13.5" thickBot="1">
      <c r="J41" s="295"/>
      <c r="K41" s="293"/>
      <c r="L41" s="293"/>
      <c r="M41" s="293"/>
      <c r="N41" s="293"/>
      <c r="O41" s="293"/>
      <c r="P41" s="293"/>
      <c r="Q41" s="295"/>
      <c r="R41" s="295"/>
      <c r="S41" s="295"/>
      <c r="T41" s="295"/>
      <c r="U41" s="295"/>
      <c r="V41" s="295"/>
      <c r="W41" s="295"/>
      <c r="X41" s="295"/>
    </row>
    <row r="42" spans="1:24" ht="33.75" customHeight="1">
      <c r="A42" s="329" t="s">
        <v>141</v>
      </c>
      <c r="B42" s="336">
        <f>Year1!C9</f>
        <v>0</v>
      </c>
      <c r="C42" s="330"/>
      <c r="D42" s="330"/>
      <c r="E42" s="555" t="s">
        <v>139</v>
      </c>
      <c r="F42" s="555"/>
      <c r="G42" s="555"/>
      <c r="H42" s="555"/>
      <c r="I42" s="556"/>
      <c r="J42" s="341"/>
      <c r="K42" s="293"/>
      <c r="L42" s="557" t="s">
        <v>129</v>
      </c>
      <c r="M42" s="557"/>
      <c r="N42" s="557"/>
      <c r="O42" s="557"/>
      <c r="P42" s="557"/>
      <c r="Q42" s="295"/>
      <c r="R42" s="295"/>
      <c r="S42" s="295"/>
      <c r="T42" s="295"/>
      <c r="U42" s="295"/>
      <c r="V42" s="295"/>
      <c r="W42" s="295"/>
      <c r="X42" s="295"/>
    </row>
    <row r="43" spans="1:24" ht="34.5" customHeight="1">
      <c r="A43" s="311" t="s">
        <v>138</v>
      </c>
      <c r="B43" s="308"/>
      <c r="C43" s="310"/>
      <c r="D43" s="312" t="s">
        <v>133</v>
      </c>
      <c r="E43" s="296" t="s">
        <v>112</v>
      </c>
      <c r="F43" s="296" t="s">
        <v>113</v>
      </c>
      <c r="G43" s="296" t="s">
        <v>114</v>
      </c>
      <c r="H43" s="296" t="s">
        <v>115</v>
      </c>
      <c r="I43" s="313" t="s">
        <v>116</v>
      </c>
      <c r="J43" s="341"/>
      <c r="K43" s="293"/>
      <c r="L43" s="340" t="s">
        <v>124</v>
      </c>
      <c r="M43" s="340" t="s">
        <v>127</v>
      </c>
      <c r="N43" s="340" t="s">
        <v>125</v>
      </c>
      <c r="O43" s="340" t="s">
        <v>126</v>
      </c>
      <c r="P43" s="340" t="s">
        <v>128</v>
      </c>
      <c r="Q43" s="295"/>
      <c r="R43" s="295"/>
      <c r="S43" s="295"/>
      <c r="T43" s="295"/>
      <c r="U43" s="295"/>
      <c r="V43" s="295"/>
      <c r="W43" s="295"/>
      <c r="X43" s="295"/>
    </row>
    <row r="44" spans="1:24" ht="18.75" customHeight="1">
      <c r="A44" s="314" t="s">
        <v>136</v>
      </c>
      <c r="B44" s="309"/>
      <c r="C44" s="310"/>
      <c r="D44" s="297" t="s">
        <v>148</v>
      </c>
      <c r="E44" s="307"/>
      <c r="F44" s="307"/>
      <c r="G44" s="307"/>
      <c r="H44" s="307"/>
      <c r="I44" s="315"/>
      <c r="J44" s="343"/>
      <c r="K44" s="293"/>
      <c r="L44" s="299">
        <f>IF(E47="No",$B$43,($B$43*E46)+$B$43)</f>
        <v>0</v>
      </c>
      <c r="M44" s="299">
        <f>IF(F47="No",L44*B46+L44,(L44*F46+L44))*B46+(L44*F46+L44)</f>
        <v>0</v>
      </c>
      <c r="N44" s="299">
        <f>IF(AND(E47="No",F47="No",G47="No"),L44*POWER(1+(B46),2),(M44*G46+M44))*B46+(M44*G46+M44)</f>
        <v>0</v>
      </c>
      <c r="O44" s="299">
        <f>IF(AND(E47="No",F47="No",G47="No",H47="No"),L44*POWER(1+(B46),3),(N44*H46+N44))*B46+(N44*H46+N44)</f>
        <v>0</v>
      </c>
      <c r="P44" s="299">
        <f>IF(AND(E47="No",F47="No",G47="No",H47="No",I47="No"),L44*POWER(1+(B46),4),(O44*I46+O44))*B46+(O44*I46+O44)</f>
        <v>0</v>
      </c>
      <c r="Q44" s="295"/>
      <c r="R44" s="295"/>
      <c r="S44" s="295"/>
      <c r="T44" s="295"/>
      <c r="U44" s="295"/>
      <c r="V44" s="295"/>
      <c r="W44" s="295"/>
      <c r="X44" s="295"/>
    </row>
    <row r="45" spans="1:24" ht="18.75" customHeight="1">
      <c r="A45" s="314" t="s">
        <v>137</v>
      </c>
      <c r="B45" s="309"/>
      <c r="C45" s="316"/>
      <c r="D45" s="297" t="s">
        <v>131</v>
      </c>
      <c r="E45" s="307"/>
      <c r="F45" s="307"/>
      <c r="G45" s="307"/>
      <c r="H45" s="307"/>
      <c r="I45" s="315"/>
      <c r="J45" s="295"/>
      <c r="K45" s="293"/>
      <c r="L45" s="301" t="str">
        <f>IF(E47="No","","New Salary")</f>
        <v/>
      </c>
      <c r="M45" s="301" t="str">
        <f t="shared" ref="M45" si="5">IF(F47="No","","New Salary")</f>
        <v/>
      </c>
      <c r="N45" s="301" t="str">
        <f t="shared" ref="N45" si="6">IF(G47="No","","New Salary")</f>
        <v/>
      </c>
      <c r="O45" s="301" t="str">
        <f t="shared" ref="O45" si="7">IF(H47="No","","New Salary")</f>
        <v/>
      </c>
      <c r="P45" s="301" t="str">
        <f t="shared" ref="P45" si="8">IF(I47="No","","New Salary")</f>
        <v/>
      </c>
      <c r="Q45" s="295"/>
      <c r="R45" s="295"/>
      <c r="S45" s="295"/>
      <c r="T45" s="295"/>
      <c r="U45" s="295"/>
      <c r="V45" s="295"/>
      <c r="W45" s="295"/>
      <c r="X45" s="295"/>
    </row>
    <row r="46" spans="1:24" ht="15" customHeight="1">
      <c r="A46" s="317" t="s">
        <v>122</v>
      </c>
      <c r="B46" s="302">
        <v>0.03</v>
      </c>
      <c r="C46" s="316"/>
      <c r="D46" s="303" t="s">
        <v>132</v>
      </c>
      <c r="E46" s="298">
        <f>SUM(E44:E45)</f>
        <v>0</v>
      </c>
      <c r="F46" s="298">
        <f>SUM(F44:F45)</f>
        <v>0</v>
      </c>
      <c r="G46" s="298">
        <f>SUM(G44:G45)</f>
        <v>0</v>
      </c>
      <c r="H46" s="298">
        <f>SUM(H44:H45)</f>
        <v>0</v>
      </c>
      <c r="I46" s="318">
        <f>SUM(I44:I45)</f>
        <v>0</v>
      </c>
      <c r="J46" s="295"/>
      <c r="K46" s="293"/>
      <c r="L46" s="293"/>
      <c r="M46" s="293"/>
      <c r="N46" s="293"/>
      <c r="O46" s="293"/>
      <c r="P46" s="293"/>
      <c r="Q46" s="295"/>
      <c r="R46" s="295"/>
      <c r="S46" s="295"/>
      <c r="T46" s="295"/>
      <c r="U46" s="295"/>
      <c r="V46" s="295"/>
      <c r="W46" s="295"/>
      <c r="X46" s="295"/>
    </row>
    <row r="47" spans="1:24" ht="15" customHeight="1">
      <c r="A47" s="319"/>
      <c r="B47" s="320"/>
      <c r="C47" s="310"/>
      <c r="D47" s="310"/>
      <c r="E47" s="331" t="str">
        <f>IF(AND(E44="",E45=""),"No","Yes")</f>
        <v>No</v>
      </c>
      <c r="F47" s="331" t="str">
        <f>IF(AND(F44="",F45=""),"No","Yes")</f>
        <v>No</v>
      </c>
      <c r="G47" s="331" t="str">
        <f>IF(AND(G44="",G45=""),"No","Yes")</f>
        <v>No</v>
      </c>
      <c r="H47" s="331" t="str">
        <f>IF(AND(H44="",H45=""),"No","Yes")</f>
        <v>No</v>
      </c>
      <c r="I47" s="332" t="str">
        <f>IF(AND(I44="",I45=""),"No","Yes")</f>
        <v>No</v>
      </c>
      <c r="J47" s="295"/>
      <c r="K47" s="334"/>
      <c r="L47" s="333"/>
      <c r="M47" s="334"/>
      <c r="N47" s="334"/>
      <c r="O47" s="334"/>
      <c r="P47" s="334"/>
      <c r="Q47" s="295"/>
      <c r="R47" s="295"/>
      <c r="S47" s="295"/>
      <c r="T47" s="295"/>
      <c r="U47" s="295"/>
      <c r="V47" s="295"/>
      <c r="W47" s="295"/>
      <c r="X47" s="295"/>
    </row>
    <row r="48" spans="1:24" ht="15" customHeight="1">
      <c r="A48" s="321"/>
      <c r="B48" s="310"/>
      <c r="C48" s="310"/>
      <c r="D48" s="310"/>
      <c r="E48" s="310"/>
      <c r="F48" s="310"/>
      <c r="G48" s="310"/>
      <c r="H48" s="310"/>
      <c r="I48" s="322"/>
      <c r="J48" s="295"/>
      <c r="K48" s="334"/>
      <c r="L48" s="334"/>
      <c r="M48" s="334"/>
      <c r="N48" s="334"/>
      <c r="O48" s="334"/>
      <c r="P48" s="334"/>
      <c r="Q48" s="295"/>
      <c r="R48" s="295"/>
      <c r="S48" s="295"/>
      <c r="T48" s="295"/>
      <c r="U48" s="295"/>
      <c r="V48" s="295"/>
      <c r="W48" s="295"/>
      <c r="X48" s="295"/>
    </row>
    <row r="49" spans="1:24" ht="32.25" customHeight="1">
      <c r="A49" s="552" t="s">
        <v>135</v>
      </c>
      <c r="B49" s="553"/>
      <c r="C49" s="310"/>
      <c r="D49" s="310"/>
      <c r="E49" s="310"/>
      <c r="F49" s="310"/>
      <c r="G49" s="310"/>
      <c r="H49" s="310"/>
      <c r="I49" s="322"/>
      <c r="J49" s="295"/>
      <c r="K49" s="334"/>
      <c r="L49" s="334"/>
      <c r="M49" s="334"/>
      <c r="N49" s="334"/>
      <c r="O49" s="334"/>
      <c r="P49" s="334"/>
      <c r="Q49" s="295"/>
      <c r="R49" s="295"/>
      <c r="S49" s="295"/>
      <c r="T49" s="295"/>
      <c r="U49" s="295"/>
      <c r="V49" s="295"/>
      <c r="W49" s="295"/>
      <c r="X49" s="295"/>
    </row>
    <row r="50" spans="1:24" ht="22.5" customHeight="1">
      <c r="A50" s="323" t="s">
        <v>117</v>
      </c>
      <c r="B50" s="304">
        <f>L44</f>
        <v>0</v>
      </c>
      <c r="C50" s="310"/>
      <c r="D50" s="310"/>
      <c r="E50" s="310"/>
      <c r="F50" s="310"/>
      <c r="G50" s="310"/>
      <c r="H50" s="310"/>
      <c r="I50" s="322"/>
      <c r="J50" s="295"/>
      <c r="K50" s="334"/>
      <c r="L50" s="334"/>
      <c r="M50" s="334"/>
      <c r="N50" s="334"/>
      <c r="O50" s="334"/>
      <c r="P50" s="334"/>
      <c r="Q50" s="295"/>
      <c r="R50" s="295"/>
      <c r="S50" s="295"/>
      <c r="T50" s="295"/>
      <c r="U50" s="295"/>
      <c r="V50" s="295"/>
      <c r="W50" s="295"/>
      <c r="X50" s="295"/>
    </row>
    <row r="51" spans="1:24" ht="22.5" customHeight="1">
      <c r="A51" s="323" t="s">
        <v>118</v>
      </c>
      <c r="B51" s="304">
        <f>IF(M45="New Salary",M44,L44*B46+L44)</f>
        <v>0</v>
      </c>
      <c r="C51" s="310"/>
      <c r="D51" s="310"/>
      <c r="E51" s="310"/>
      <c r="F51" s="310"/>
      <c r="G51" s="310"/>
      <c r="H51" s="310"/>
      <c r="I51" s="322"/>
      <c r="J51" s="295"/>
      <c r="K51" s="334"/>
      <c r="L51" s="334"/>
      <c r="M51" s="334"/>
      <c r="N51" s="334"/>
      <c r="O51" s="334"/>
      <c r="P51" s="334"/>
      <c r="Q51" s="295"/>
      <c r="R51" s="295"/>
      <c r="S51" s="295"/>
      <c r="T51" s="295"/>
      <c r="U51" s="295"/>
      <c r="V51" s="295"/>
      <c r="W51" s="295"/>
      <c r="X51" s="295"/>
    </row>
    <row r="52" spans="1:24" ht="22.5" customHeight="1">
      <c r="A52" s="323" t="s">
        <v>119</v>
      </c>
      <c r="B52" s="304">
        <f>IF(N45="New Salary",N44,B51*B46+B51)</f>
        <v>0</v>
      </c>
      <c r="C52" s="316"/>
      <c r="D52" s="335" t="s">
        <v>123</v>
      </c>
      <c r="E52" s="335"/>
      <c r="F52" s="335"/>
      <c r="G52" s="335"/>
      <c r="H52" s="310"/>
      <c r="I52" s="322"/>
      <c r="J52" s="295"/>
      <c r="K52" s="334"/>
      <c r="L52" s="334"/>
      <c r="M52" s="334"/>
      <c r="N52" s="334"/>
      <c r="O52" s="334"/>
      <c r="P52" s="334"/>
      <c r="Q52" s="295"/>
      <c r="R52" s="295"/>
      <c r="S52" s="295"/>
      <c r="T52" s="295"/>
      <c r="U52" s="295"/>
      <c r="V52" s="295"/>
      <c r="W52" s="295"/>
      <c r="X52" s="295"/>
    </row>
    <row r="53" spans="1:24" ht="22.5" customHeight="1">
      <c r="A53" s="323" t="s">
        <v>120</v>
      </c>
      <c r="B53" s="304">
        <f>IF(O45="New Salary",O44,B52*B46+B52)</f>
        <v>0</v>
      </c>
      <c r="C53" s="316"/>
      <c r="D53" s="331">
        <f>B45-B44</f>
        <v>0</v>
      </c>
      <c r="E53" s="335"/>
      <c r="F53" s="335"/>
      <c r="G53" s="335"/>
      <c r="H53" s="310"/>
      <c r="I53" s="322"/>
      <c r="J53" s="295"/>
      <c r="K53" s="334"/>
      <c r="L53" s="334"/>
      <c r="M53" s="334"/>
      <c r="N53" s="334"/>
      <c r="O53" s="334"/>
      <c r="P53" s="334"/>
      <c r="Q53" s="295"/>
      <c r="R53" s="295"/>
      <c r="S53" s="295"/>
      <c r="T53" s="295"/>
      <c r="U53" s="295"/>
      <c r="V53" s="295"/>
      <c r="W53" s="295"/>
      <c r="X53" s="295"/>
    </row>
    <row r="54" spans="1:24" ht="22.5" customHeight="1" thickBot="1">
      <c r="A54" s="324" t="s">
        <v>121</v>
      </c>
      <c r="B54" s="325">
        <f>IF(P45="New Salary",P44,B53*B46+B53)</f>
        <v>0</v>
      </c>
      <c r="C54" s="326"/>
      <c r="D54" s="327"/>
      <c r="E54" s="327"/>
      <c r="F54" s="327"/>
      <c r="G54" s="327"/>
      <c r="H54" s="327"/>
      <c r="I54" s="328"/>
      <c r="J54" s="295"/>
      <c r="K54" s="334"/>
      <c r="L54" s="334"/>
      <c r="M54" s="334"/>
      <c r="N54" s="334"/>
      <c r="O54" s="334"/>
      <c r="P54" s="334"/>
      <c r="Q54" s="295"/>
      <c r="R54" s="295"/>
      <c r="S54" s="295"/>
      <c r="T54" s="295"/>
      <c r="U54" s="295"/>
      <c r="V54" s="295"/>
      <c r="W54" s="295"/>
      <c r="X54" s="295"/>
    </row>
    <row r="55" spans="1:24" ht="15" customHeight="1">
      <c r="C55" s="300"/>
      <c r="D55" s="289"/>
      <c r="E55" s="289"/>
      <c r="F55" s="289"/>
      <c r="G55" s="289"/>
      <c r="H55" s="289"/>
      <c r="I55" s="289"/>
      <c r="J55" s="295"/>
      <c r="K55" s="334"/>
      <c r="L55" s="334"/>
      <c r="M55" s="334"/>
      <c r="N55" s="334"/>
      <c r="O55" s="334"/>
      <c r="P55" s="334"/>
      <c r="Q55" s="295"/>
      <c r="R55" s="295"/>
      <c r="S55" s="295"/>
      <c r="T55" s="295"/>
      <c r="U55" s="295"/>
      <c r="V55" s="295"/>
      <c r="W55" s="295"/>
      <c r="X55" s="295"/>
    </row>
    <row r="56" spans="1:24" ht="15">
      <c r="C56" s="300"/>
      <c r="D56" s="289"/>
      <c r="E56" s="289"/>
      <c r="F56" s="289"/>
      <c r="G56" s="289"/>
      <c r="H56" s="289"/>
      <c r="I56" s="289"/>
      <c r="J56" s="295"/>
      <c r="K56" s="334"/>
      <c r="L56" s="334"/>
      <c r="M56" s="334"/>
      <c r="N56" s="334"/>
      <c r="O56" s="334"/>
      <c r="P56" s="334"/>
      <c r="Q56" s="295"/>
      <c r="R56" s="295"/>
      <c r="S56" s="295"/>
      <c r="T56" s="295"/>
      <c r="U56" s="295"/>
      <c r="V56" s="295"/>
      <c r="W56" s="295"/>
      <c r="X56" s="295"/>
    </row>
    <row r="57" spans="1:24" ht="15">
      <c r="C57" s="300"/>
      <c r="D57" s="289"/>
      <c r="E57" s="289"/>
      <c r="F57" s="289"/>
      <c r="G57" s="289"/>
      <c r="H57" s="289"/>
      <c r="I57" s="289"/>
      <c r="J57" s="295"/>
      <c r="K57" s="334"/>
      <c r="L57" s="334"/>
      <c r="M57" s="334"/>
      <c r="N57" s="334"/>
      <c r="O57" s="334"/>
      <c r="P57" s="334"/>
      <c r="Q57" s="295"/>
      <c r="R57" s="295"/>
      <c r="S57" s="295"/>
      <c r="T57" s="295"/>
      <c r="U57" s="295"/>
      <c r="V57" s="295"/>
      <c r="W57" s="295"/>
      <c r="X57" s="295"/>
    </row>
    <row r="58" spans="1:24" ht="15.75" thickBot="1">
      <c r="C58" s="300"/>
      <c r="D58" s="289"/>
      <c r="E58" s="289"/>
      <c r="F58" s="289"/>
      <c r="G58" s="289"/>
      <c r="H58" s="289"/>
      <c r="I58" s="289"/>
      <c r="J58" s="295"/>
      <c r="K58" s="334"/>
      <c r="L58" s="334"/>
      <c r="M58" s="334"/>
      <c r="N58" s="334"/>
      <c r="O58" s="334"/>
      <c r="P58" s="334"/>
      <c r="Q58" s="295"/>
      <c r="R58" s="295"/>
      <c r="S58" s="295"/>
      <c r="T58" s="295"/>
      <c r="U58" s="295"/>
      <c r="V58" s="295"/>
      <c r="W58" s="295"/>
      <c r="X58" s="295"/>
    </row>
    <row r="59" spans="1:24" ht="30" customHeight="1">
      <c r="A59" s="345" t="s">
        <v>143</v>
      </c>
      <c r="B59" s="336"/>
      <c r="C59" s="330"/>
      <c r="D59" s="330"/>
      <c r="E59" s="555" t="s">
        <v>139</v>
      </c>
      <c r="F59" s="555"/>
      <c r="G59" s="555"/>
      <c r="H59" s="555"/>
      <c r="I59" s="556"/>
      <c r="J59" s="341"/>
      <c r="K59" s="293"/>
      <c r="L59" s="557" t="s">
        <v>129</v>
      </c>
      <c r="M59" s="557"/>
      <c r="N59" s="557"/>
      <c r="O59" s="557"/>
      <c r="P59" s="557"/>
      <c r="Q59" s="295"/>
      <c r="R59" s="295"/>
      <c r="S59" s="295"/>
      <c r="T59" s="295"/>
      <c r="U59" s="295"/>
      <c r="V59" s="295"/>
      <c r="W59" s="295"/>
      <c r="X59" s="295"/>
    </row>
    <row r="60" spans="1:24" ht="30.75">
      <c r="A60" s="342" t="s">
        <v>138</v>
      </c>
      <c r="B60" s="308"/>
      <c r="C60" s="310"/>
      <c r="D60" s="312" t="s">
        <v>133</v>
      </c>
      <c r="E60" s="296" t="s">
        <v>112</v>
      </c>
      <c r="F60" s="296" t="s">
        <v>113</v>
      </c>
      <c r="G60" s="296" t="s">
        <v>114</v>
      </c>
      <c r="H60" s="296" t="s">
        <v>115</v>
      </c>
      <c r="I60" s="313" t="s">
        <v>116</v>
      </c>
      <c r="J60" s="341"/>
      <c r="K60" s="293"/>
      <c r="L60" s="340" t="s">
        <v>124</v>
      </c>
      <c r="M60" s="340" t="s">
        <v>127</v>
      </c>
      <c r="N60" s="340" t="s">
        <v>125</v>
      </c>
      <c r="O60" s="340" t="s">
        <v>126</v>
      </c>
      <c r="P60" s="340" t="s">
        <v>128</v>
      </c>
      <c r="Q60" s="295"/>
      <c r="R60" s="295"/>
      <c r="S60" s="295"/>
      <c r="T60" s="295"/>
      <c r="U60" s="295"/>
      <c r="V60" s="295"/>
      <c r="W60" s="295"/>
      <c r="X60" s="295"/>
    </row>
    <row r="61" spans="1:24" ht="15">
      <c r="A61" s="314" t="s">
        <v>136</v>
      </c>
      <c r="B61" s="309"/>
      <c r="C61" s="310"/>
      <c r="D61" s="297" t="s">
        <v>148</v>
      </c>
      <c r="E61" s="307"/>
      <c r="F61" s="307"/>
      <c r="G61" s="307"/>
      <c r="H61" s="307"/>
      <c r="I61" s="315"/>
      <c r="J61" s="343"/>
      <c r="K61" s="293"/>
      <c r="L61" s="299">
        <f>IF(E64="No",$B$60,($B$60*E63)+$B$60)</f>
        <v>0</v>
      </c>
      <c r="M61" s="299">
        <f>IF(F64="No",L61*B63+L61,(L61*F63+L61))*B63+(L61*F63+L61)</f>
        <v>0</v>
      </c>
      <c r="N61" s="299">
        <f>IF(AND(E64="No",F64="No",G64="No"),L61*POWER(1+(B63),2),(M61*G63+M61))*B63+(M61*G63+M61)</f>
        <v>0</v>
      </c>
      <c r="O61" s="299">
        <f>IF(AND(E64="No",F64="No",G64="No",H64="No"),L61*POWER(1+(B63),3),(N61*H63+N61))*B63+(N61*H63+N61)</f>
        <v>0</v>
      </c>
      <c r="P61" s="299">
        <f>IF(AND(E64="No",F64="No",G64="No",H64="No",I64="No"),L61*POWER(1+(B63),4),(O61*I63+O61))*B63+(O61*I63+O61)</f>
        <v>0</v>
      </c>
      <c r="Q61" s="295"/>
      <c r="R61" s="295"/>
      <c r="S61" s="295"/>
      <c r="T61" s="295"/>
      <c r="U61" s="295"/>
      <c r="V61" s="295"/>
      <c r="W61" s="295"/>
      <c r="X61" s="295"/>
    </row>
    <row r="62" spans="1:24" ht="15">
      <c r="A62" s="314" t="s">
        <v>137</v>
      </c>
      <c r="B62" s="309"/>
      <c r="C62" s="316"/>
      <c r="D62" s="297" t="s">
        <v>131</v>
      </c>
      <c r="E62" s="307"/>
      <c r="F62" s="307"/>
      <c r="G62" s="307"/>
      <c r="H62" s="307"/>
      <c r="I62" s="315"/>
      <c r="J62" s="295"/>
      <c r="K62" s="293"/>
      <c r="L62" s="301" t="str">
        <f>IF(E64="No","","New Salary")</f>
        <v/>
      </c>
      <c r="M62" s="301" t="str">
        <f t="shared" ref="M62" si="9">IF(F64="No","","New Salary")</f>
        <v/>
      </c>
      <c r="N62" s="301" t="str">
        <f t="shared" ref="N62" si="10">IF(G64="No","","New Salary")</f>
        <v/>
      </c>
      <c r="O62" s="301" t="str">
        <f t="shared" ref="O62" si="11">IF(H64="No","","New Salary")</f>
        <v/>
      </c>
      <c r="P62" s="301" t="str">
        <f t="shared" ref="P62" si="12">IF(I64="No","","New Salary")</f>
        <v/>
      </c>
      <c r="Q62" s="295"/>
      <c r="R62" s="295"/>
      <c r="S62" s="295"/>
      <c r="T62" s="295"/>
      <c r="U62" s="295"/>
      <c r="V62" s="295"/>
      <c r="W62" s="295"/>
      <c r="X62" s="295"/>
    </row>
    <row r="63" spans="1:24" ht="15">
      <c r="A63" s="317" t="s">
        <v>122</v>
      </c>
      <c r="B63" s="302">
        <v>0.03</v>
      </c>
      <c r="C63" s="316"/>
      <c r="D63" s="303" t="s">
        <v>132</v>
      </c>
      <c r="E63" s="298">
        <f>SUM(E61:E62)</f>
        <v>0</v>
      </c>
      <c r="F63" s="298">
        <f>SUM(F61:F62)</f>
        <v>0</v>
      </c>
      <c r="G63" s="298">
        <f>SUM(G61:G62)</f>
        <v>0</v>
      </c>
      <c r="H63" s="298">
        <f>SUM(H61:H62)</f>
        <v>0</v>
      </c>
      <c r="I63" s="318">
        <f>SUM(I61:I62)</f>
        <v>0</v>
      </c>
      <c r="J63" s="295"/>
      <c r="K63" s="293"/>
      <c r="L63" s="293"/>
      <c r="M63" s="293"/>
      <c r="N63" s="293"/>
      <c r="O63" s="293"/>
      <c r="P63" s="293"/>
      <c r="Q63" s="295"/>
      <c r="R63" s="295"/>
      <c r="S63" s="295"/>
      <c r="T63" s="295"/>
      <c r="U63" s="295"/>
      <c r="V63" s="295"/>
      <c r="W63" s="295"/>
      <c r="X63" s="295"/>
    </row>
    <row r="64" spans="1:24" ht="15">
      <c r="A64" s="319"/>
      <c r="B64" s="320"/>
      <c r="C64" s="310"/>
      <c r="D64" s="310"/>
      <c r="E64" s="331" t="str">
        <f>IF(AND(E61="",E62=""),"No","Yes")</f>
        <v>No</v>
      </c>
      <c r="F64" s="331" t="str">
        <f>IF(AND(F61="",F62=""),"No","Yes")</f>
        <v>No</v>
      </c>
      <c r="G64" s="331" t="str">
        <f>IF(AND(G61="",G62=""),"No","Yes")</f>
        <v>No</v>
      </c>
      <c r="H64" s="331" t="str">
        <f>IF(AND(H61="",H62=""),"No","Yes")</f>
        <v>No</v>
      </c>
      <c r="I64" s="332" t="str">
        <f>IF(AND(I61="",I62=""),"No","Yes")</f>
        <v>No</v>
      </c>
      <c r="J64" s="295"/>
      <c r="K64" s="334"/>
      <c r="L64" s="333"/>
      <c r="M64" s="334"/>
      <c r="N64" s="334"/>
      <c r="O64" s="334"/>
      <c r="P64" s="334"/>
      <c r="Q64" s="295"/>
      <c r="R64" s="295"/>
      <c r="S64" s="295"/>
      <c r="T64" s="295"/>
      <c r="U64" s="295"/>
      <c r="V64" s="295"/>
      <c r="W64" s="295"/>
      <c r="X64" s="295"/>
    </row>
    <row r="65" spans="1:24" ht="15">
      <c r="A65" s="321"/>
      <c r="B65" s="310"/>
      <c r="C65" s="310"/>
      <c r="D65" s="310"/>
      <c r="E65" s="310"/>
      <c r="F65" s="310"/>
      <c r="G65" s="310"/>
      <c r="H65" s="310"/>
      <c r="I65" s="322"/>
      <c r="J65" s="295"/>
      <c r="K65" s="334"/>
      <c r="L65" s="334"/>
      <c r="M65" s="334"/>
      <c r="N65" s="334"/>
      <c r="O65" s="334"/>
      <c r="P65" s="334"/>
      <c r="Q65" s="295"/>
      <c r="R65" s="295"/>
      <c r="S65" s="295"/>
      <c r="T65" s="295"/>
      <c r="U65" s="295"/>
      <c r="V65" s="295"/>
      <c r="W65" s="295"/>
      <c r="X65" s="295"/>
    </row>
    <row r="66" spans="1:24" ht="30.75" customHeight="1">
      <c r="A66" s="552" t="s">
        <v>135</v>
      </c>
      <c r="B66" s="553"/>
      <c r="C66" s="310"/>
      <c r="D66" s="310"/>
      <c r="E66" s="310"/>
      <c r="F66" s="310"/>
      <c r="G66" s="310"/>
      <c r="H66" s="310"/>
      <c r="I66" s="322"/>
      <c r="J66" s="295"/>
      <c r="K66" s="334"/>
      <c r="L66" s="334"/>
      <c r="M66" s="334"/>
      <c r="N66" s="334"/>
      <c r="O66" s="334"/>
      <c r="P66" s="334"/>
      <c r="Q66" s="295"/>
      <c r="R66" s="295"/>
      <c r="S66" s="295"/>
      <c r="T66" s="295"/>
      <c r="U66" s="295"/>
      <c r="V66" s="295"/>
      <c r="W66" s="295"/>
      <c r="X66" s="295"/>
    </row>
    <row r="67" spans="1:24" ht="15">
      <c r="A67" s="323" t="s">
        <v>117</v>
      </c>
      <c r="B67" s="304">
        <f>L61</f>
        <v>0</v>
      </c>
      <c r="C67" s="310"/>
      <c r="D67" s="310"/>
      <c r="E67" s="310"/>
      <c r="F67" s="310"/>
      <c r="G67" s="310"/>
      <c r="H67" s="310"/>
      <c r="I67" s="322"/>
      <c r="J67" s="295"/>
      <c r="K67" s="334"/>
      <c r="L67" s="334"/>
      <c r="M67" s="334"/>
      <c r="N67" s="334"/>
      <c r="O67" s="334"/>
      <c r="P67" s="334"/>
      <c r="Q67" s="295"/>
      <c r="R67" s="295"/>
      <c r="S67" s="295"/>
      <c r="T67" s="295"/>
      <c r="U67" s="295"/>
      <c r="V67" s="295"/>
      <c r="W67" s="295"/>
      <c r="X67" s="295"/>
    </row>
    <row r="68" spans="1:24" ht="15">
      <c r="A68" s="323" t="s">
        <v>118</v>
      </c>
      <c r="B68" s="304">
        <f>IF(M62="New Salary",M61,L61*B63+L61)</f>
        <v>0</v>
      </c>
      <c r="C68" s="310"/>
      <c r="D68" s="310"/>
      <c r="E68" s="310"/>
      <c r="F68" s="310"/>
      <c r="G68" s="310"/>
      <c r="H68" s="310"/>
      <c r="I68" s="322"/>
      <c r="J68" s="295"/>
      <c r="K68" s="334"/>
      <c r="L68" s="334"/>
      <c r="M68" s="334"/>
      <c r="N68" s="334"/>
      <c r="O68" s="334"/>
      <c r="P68" s="334"/>
      <c r="Q68" s="295"/>
      <c r="R68" s="295"/>
      <c r="S68" s="295"/>
      <c r="T68" s="295"/>
      <c r="U68" s="295"/>
      <c r="V68" s="295"/>
      <c r="W68" s="295"/>
      <c r="X68" s="295"/>
    </row>
    <row r="69" spans="1:24" ht="15">
      <c r="A69" s="323" t="s">
        <v>119</v>
      </c>
      <c r="B69" s="304">
        <f>IF(N62="New Salary",N61,B68*B63+B68)</f>
        <v>0</v>
      </c>
      <c r="C69" s="316"/>
      <c r="D69" s="335" t="s">
        <v>123</v>
      </c>
      <c r="E69" s="335"/>
      <c r="F69" s="335"/>
      <c r="G69" s="335"/>
      <c r="H69" s="310"/>
      <c r="I69" s="322"/>
      <c r="J69" s="295"/>
      <c r="K69" s="334"/>
      <c r="L69" s="334"/>
      <c r="M69" s="334"/>
      <c r="N69" s="334"/>
      <c r="O69" s="334"/>
      <c r="P69" s="334"/>
      <c r="Q69" s="295"/>
      <c r="R69" s="295"/>
      <c r="S69" s="295"/>
      <c r="T69" s="295"/>
      <c r="U69" s="295"/>
      <c r="V69" s="295"/>
      <c r="W69" s="295"/>
      <c r="X69" s="295"/>
    </row>
    <row r="70" spans="1:24" ht="15">
      <c r="A70" s="323" t="s">
        <v>120</v>
      </c>
      <c r="B70" s="304">
        <f>IF(O62="New Salary",O61,B69*B63+B69)</f>
        <v>0</v>
      </c>
      <c r="C70" s="316"/>
      <c r="D70" s="331">
        <f>B62-B61</f>
        <v>0</v>
      </c>
      <c r="E70" s="335"/>
      <c r="F70" s="335"/>
      <c r="G70" s="335"/>
      <c r="H70" s="310"/>
      <c r="I70" s="322"/>
      <c r="J70" s="295"/>
      <c r="K70" s="334"/>
      <c r="L70" s="334"/>
      <c r="M70" s="334"/>
      <c r="N70" s="334"/>
      <c r="O70" s="334"/>
      <c r="P70" s="334"/>
      <c r="Q70" s="295"/>
      <c r="R70" s="295"/>
      <c r="S70" s="295"/>
      <c r="T70" s="295"/>
      <c r="U70" s="295"/>
      <c r="V70" s="295"/>
      <c r="W70" s="295"/>
      <c r="X70" s="295"/>
    </row>
    <row r="71" spans="1:24" ht="15.75" thickBot="1">
      <c r="A71" s="324" t="s">
        <v>121</v>
      </c>
      <c r="B71" s="325">
        <f>IF(P62="New Salary",P61,B70*B63+B70)</f>
        <v>0</v>
      </c>
      <c r="C71" s="326"/>
      <c r="D71" s="327"/>
      <c r="E71" s="327"/>
      <c r="F71" s="327"/>
      <c r="G71" s="327"/>
      <c r="H71" s="327"/>
      <c r="I71" s="328"/>
      <c r="J71" s="295"/>
      <c r="K71" s="334"/>
      <c r="L71" s="334"/>
      <c r="M71" s="334"/>
      <c r="N71" s="334"/>
      <c r="O71" s="334"/>
      <c r="P71" s="334"/>
      <c r="Q71" s="295"/>
      <c r="R71" s="295"/>
      <c r="S71" s="295"/>
      <c r="T71" s="295"/>
      <c r="U71" s="295"/>
      <c r="V71" s="295"/>
      <c r="W71" s="295"/>
      <c r="X71" s="295"/>
    </row>
    <row r="72" spans="1:24" ht="15">
      <c r="C72" s="300"/>
      <c r="D72" s="289"/>
      <c r="E72" s="289"/>
      <c r="F72" s="289"/>
      <c r="G72" s="289"/>
      <c r="H72" s="289"/>
      <c r="I72" s="289"/>
      <c r="K72" s="334"/>
      <c r="L72" s="334"/>
      <c r="M72" s="334"/>
      <c r="N72" s="334"/>
      <c r="O72" s="334"/>
      <c r="P72" s="334"/>
    </row>
    <row r="73" spans="1:24" ht="15">
      <c r="C73" s="300"/>
      <c r="D73" s="289"/>
      <c r="E73" s="289"/>
      <c r="F73" s="289"/>
      <c r="G73" s="289"/>
      <c r="H73" s="289"/>
      <c r="I73" s="289"/>
      <c r="K73" s="295"/>
      <c r="L73" s="295"/>
      <c r="M73" s="295"/>
      <c r="N73" s="295"/>
      <c r="O73" s="295"/>
      <c r="P73" s="295"/>
    </row>
    <row r="74" spans="1:24" ht="15">
      <c r="A74" s="305" t="s">
        <v>130</v>
      </c>
      <c r="B74" s="289"/>
      <c r="C74" s="300"/>
      <c r="D74" s="289"/>
      <c r="E74" s="289"/>
      <c r="F74" s="289"/>
      <c r="G74" s="289"/>
      <c r="H74" s="289"/>
      <c r="I74" s="289"/>
      <c r="K74" s="295"/>
      <c r="L74" s="295"/>
      <c r="M74" s="295"/>
      <c r="N74" s="295"/>
      <c r="O74" s="295"/>
      <c r="P74" s="295"/>
    </row>
    <row r="75" spans="1:24">
      <c r="A75" s="306" t="s">
        <v>145</v>
      </c>
      <c r="B75" s="306"/>
      <c r="K75" s="295"/>
      <c r="L75" s="295"/>
      <c r="M75" s="295"/>
      <c r="N75" s="295"/>
      <c r="O75" s="295"/>
      <c r="P75" s="295"/>
    </row>
    <row r="76" spans="1:24">
      <c r="A76" s="344" t="s">
        <v>144</v>
      </c>
      <c r="K76" s="295"/>
      <c r="L76" s="295"/>
      <c r="M76" s="295"/>
      <c r="N76" s="295"/>
      <c r="O76" s="295"/>
      <c r="P76" s="295"/>
    </row>
    <row r="77" spans="1:24">
      <c r="K77" s="295"/>
      <c r="L77" s="295"/>
      <c r="M77" s="295"/>
      <c r="N77" s="295"/>
      <c r="O77" s="295"/>
      <c r="P77" s="295"/>
    </row>
    <row r="78" spans="1:24">
      <c r="K78" s="295"/>
      <c r="L78" s="295"/>
      <c r="M78" s="295"/>
      <c r="N78" s="295"/>
      <c r="O78" s="295"/>
      <c r="P78" s="295"/>
    </row>
    <row r="79" spans="1:24">
      <c r="K79" s="295"/>
      <c r="L79" s="295"/>
      <c r="M79" s="295"/>
      <c r="N79" s="295"/>
      <c r="O79" s="295"/>
      <c r="P79" s="295"/>
    </row>
  </sheetData>
  <sheetProtection password="EF3D" sheet="1" objects="1" scenarios="1" selectLockedCells="1"/>
  <mergeCells count="13">
    <mergeCell ref="E59:I59"/>
    <mergeCell ref="L59:P59"/>
    <mergeCell ref="A66:B66"/>
    <mergeCell ref="E42:I42"/>
    <mergeCell ref="L42:P42"/>
    <mergeCell ref="A49:B49"/>
    <mergeCell ref="A16:B16"/>
    <mergeCell ref="A5:I5"/>
    <mergeCell ref="E25:I25"/>
    <mergeCell ref="L25:P25"/>
    <mergeCell ref="A32:B32"/>
    <mergeCell ref="E9:I9"/>
    <mergeCell ref="L9:P9"/>
  </mergeCells>
  <pageMargins left="0.7" right="0.7" top="0.75" bottom="0.75" header="0.3" footer="0.3"/>
  <pageSetup scale="73"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2"/>
  <sheetViews>
    <sheetView zoomScale="150" zoomScaleNormal="150" zoomScalePageLayoutView="150" workbookViewId="0">
      <selection activeCell="A10" sqref="A10"/>
    </sheetView>
  </sheetViews>
  <sheetFormatPr defaultColWidth="8.7109375" defaultRowHeight="12.75"/>
  <cols>
    <col min="1" max="1" width="17.28515625" style="44" customWidth="1"/>
    <col min="2" max="2" width="22.85546875" style="44" customWidth="1"/>
    <col min="3" max="3" width="1.5703125" style="44" customWidth="1"/>
    <col min="4" max="4" width="21.140625" style="44" customWidth="1"/>
    <col min="5" max="5" width="25.42578125" style="44" customWidth="1"/>
    <col min="6" max="16384" width="8.7109375" style="44"/>
  </cols>
  <sheetData>
    <row r="1" spans="1:12" ht="15.75">
      <c r="A1" s="88" t="s">
        <v>86</v>
      </c>
    </row>
    <row r="2" spans="1:12">
      <c r="H2" s="84"/>
      <c r="I2" s="84"/>
      <c r="J2" s="84"/>
      <c r="K2" s="84"/>
      <c r="L2" s="84"/>
    </row>
    <row r="3" spans="1:12" ht="15.75">
      <c r="A3" s="87" t="s">
        <v>85</v>
      </c>
      <c r="B3" s="86"/>
      <c r="C3" s="86"/>
      <c r="H3" s="84"/>
      <c r="I3" s="84"/>
      <c r="J3" s="84"/>
      <c r="K3" s="84"/>
      <c r="L3" s="84"/>
    </row>
    <row r="4" spans="1:12" ht="130.5" customHeight="1">
      <c r="A4" s="558" t="s">
        <v>101</v>
      </c>
      <c r="B4" s="558"/>
      <c r="C4" s="558"/>
      <c r="D4" s="558"/>
      <c r="E4" s="558"/>
      <c r="H4" s="84"/>
      <c r="I4" s="84"/>
      <c r="J4" s="84"/>
      <c r="K4" s="84"/>
      <c r="L4" s="84"/>
    </row>
    <row r="5" spans="1:12" ht="32.25" customHeight="1">
      <c r="A5" s="91"/>
      <c r="B5" s="91"/>
      <c r="C5" s="91"/>
      <c r="H5" s="84"/>
      <c r="I5" s="84"/>
      <c r="J5" s="84"/>
      <c r="K5" s="84"/>
      <c r="L5" s="84"/>
    </row>
    <row r="6" spans="1:12" ht="21" customHeight="1">
      <c r="A6" s="559" t="s">
        <v>89</v>
      </c>
      <c r="B6" s="560"/>
      <c r="C6" s="560"/>
      <c r="D6" s="560"/>
      <c r="E6" s="561"/>
    </row>
    <row r="7" spans="1:12" ht="4.5" customHeight="1">
      <c r="A7" s="93"/>
      <c r="B7" s="83"/>
      <c r="C7" s="83"/>
      <c r="D7" s="83"/>
      <c r="E7" s="94"/>
    </row>
    <row r="8" spans="1:12" ht="30" customHeight="1">
      <c r="A8" s="583" t="s">
        <v>88</v>
      </c>
      <c r="B8" s="584"/>
      <c r="C8" s="83"/>
      <c r="D8" s="585" t="s">
        <v>87</v>
      </c>
      <c r="E8" s="586"/>
    </row>
    <row r="9" spans="1:12" ht="30">
      <c r="A9" s="284" t="s">
        <v>102</v>
      </c>
      <c r="B9" s="285" t="s">
        <v>82</v>
      </c>
      <c r="C9" s="83"/>
      <c r="D9" s="286" t="s">
        <v>102</v>
      </c>
      <c r="E9" s="287" t="s">
        <v>82</v>
      </c>
      <c r="K9" s="90"/>
    </row>
    <row r="10" spans="1:12" ht="53.25" customHeight="1">
      <c r="A10" s="135"/>
      <c r="B10" s="92">
        <f>IF(A10&gt;9,"Total person-months of effort cannot exceed 9 months",A10/9)</f>
        <v>0</v>
      </c>
      <c r="C10" s="95"/>
      <c r="D10" s="135"/>
      <c r="E10" s="92">
        <f>IF(D10&gt;3,"Total person-months of effort cannot exceed 3 months",D10/3)</f>
        <v>0</v>
      </c>
    </row>
    <row r="11" spans="1:12" ht="27.75" customHeight="1">
      <c r="A11" s="571" t="s">
        <v>99</v>
      </c>
      <c r="B11" s="572"/>
      <c r="C11" s="572"/>
      <c r="D11" s="572"/>
      <c r="E11" s="573"/>
    </row>
    <row r="12" spans="1:12" ht="84" customHeight="1">
      <c r="A12" s="577" t="s">
        <v>100</v>
      </c>
      <c r="B12" s="578"/>
      <c r="C12" s="578"/>
      <c r="D12" s="578"/>
      <c r="E12" s="579"/>
    </row>
    <row r="13" spans="1:12" ht="89.25" customHeight="1">
      <c r="A13" s="562" t="s">
        <v>105</v>
      </c>
      <c r="B13" s="563"/>
      <c r="C13" s="563"/>
      <c r="D13" s="563"/>
      <c r="E13" s="564"/>
    </row>
    <row r="16" spans="1:12" ht="24" customHeight="1">
      <c r="A16" s="580" t="s">
        <v>84</v>
      </c>
      <c r="B16" s="581"/>
      <c r="C16" s="581"/>
      <c r="D16" s="581"/>
      <c r="E16" s="582"/>
    </row>
    <row r="17" spans="1:11" ht="4.5" customHeight="1">
      <c r="A17" s="96"/>
      <c r="B17" s="84"/>
      <c r="C17" s="84"/>
      <c r="D17" s="84"/>
      <c r="E17" s="97"/>
    </row>
    <row r="18" spans="1:11" ht="39" customHeight="1">
      <c r="A18" s="574" t="s">
        <v>83</v>
      </c>
      <c r="B18" s="575"/>
      <c r="C18" s="575"/>
      <c r="D18" s="575"/>
      <c r="E18" s="576"/>
    </row>
    <row r="19" spans="1:11" ht="25.5" customHeight="1">
      <c r="A19" s="570" t="s">
        <v>103</v>
      </c>
      <c r="B19" s="570"/>
      <c r="C19" s="570" t="s">
        <v>82</v>
      </c>
      <c r="D19" s="570"/>
      <c r="E19" s="570"/>
    </row>
    <row r="20" spans="1:11" ht="42.75" customHeight="1">
      <c r="A20" s="568"/>
      <c r="B20" s="569"/>
      <c r="C20" s="565">
        <f>IF(A20&gt;12,"Total person-months of effort cannot exceed twelve months",A20/12)</f>
        <v>0</v>
      </c>
      <c r="D20" s="566"/>
      <c r="E20" s="567"/>
      <c r="K20" s="90"/>
    </row>
    <row r="21" spans="1:11" ht="28.5" customHeight="1">
      <c r="A21" s="571" t="s">
        <v>99</v>
      </c>
      <c r="B21" s="572"/>
      <c r="C21" s="572"/>
      <c r="D21" s="572"/>
      <c r="E21" s="573"/>
    </row>
    <row r="22" spans="1:11" ht="117" customHeight="1">
      <c r="A22" s="562" t="s">
        <v>104</v>
      </c>
      <c r="B22" s="563"/>
      <c r="C22" s="563"/>
      <c r="D22" s="563"/>
      <c r="E22" s="564"/>
      <c r="F22" s="85"/>
    </row>
  </sheetData>
  <sheetProtection algorithmName="SHA-512" hashValue="2RcRWg/mhQ9kZaBRyqXhTDadD18tBcg3xnTtz32qMM/ltnoIVzSkIq2fXMEPnc46s/e6sn9FCarWCoszC2/IPw==" saltValue="pK1ikhFn3s3ZTpHw+ACRbg==" spinCount="100000" sheet="1" objects="1" scenarios="1" selectLockedCells="1"/>
  <mergeCells count="15">
    <mergeCell ref="A4:E4"/>
    <mergeCell ref="A6:E6"/>
    <mergeCell ref="A22:E22"/>
    <mergeCell ref="C20:E20"/>
    <mergeCell ref="A20:B20"/>
    <mergeCell ref="A19:B19"/>
    <mergeCell ref="C19:E19"/>
    <mergeCell ref="A21:E21"/>
    <mergeCell ref="A18:E18"/>
    <mergeCell ref="A12:E12"/>
    <mergeCell ref="A13:E13"/>
    <mergeCell ref="A16:E16"/>
    <mergeCell ref="A8:B8"/>
    <mergeCell ref="A11:E11"/>
    <mergeCell ref="D8:E8"/>
  </mergeCells>
  <pageMargins left="0.7" right="0.7" top="0.75" bottom="0.75" header="0.3" footer="0.3"/>
  <pageSetup scale="69"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E28"/>
  <sheetViews>
    <sheetView workbookViewId="0">
      <selection activeCell="B29" sqref="B29"/>
    </sheetView>
  </sheetViews>
  <sheetFormatPr defaultColWidth="8.7109375" defaultRowHeight="12.75"/>
  <cols>
    <col min="1" max="1" width="10.85546875" bestFit="1" customWidth="1"/>
    <col min="3" max="3" width="11" bestFit="1" customWidth="1"/>
    <col min="5" max="5" width="25.5703125" bestFit="1" customWidth="1"/>
    <col min="8" max="8" width="21" bestFit="1" customWidth="1"/>
  </cols>
  <sheetData>
    <row r="2" spans="1:5">
      <c r="A2" t="s">
        <v>34</v>
      </c>
      <c r="C2" t="s">
        <v>38</v>
      </c>
      <c r="E2" s="1" t="s">
        <v>80</v>
      </c>
    </row>
    <row r="3" spans="1:5">
      <c r="A3" t="s">
        <v>35</v>
      </c>
      <c r="C3" t="s">
        <v>39</v>
      </c>
      <c r="E3" s="1" t="s">
        <v>56</v>
      </c>
    </row>
    <row r="4" spans="1:5">
      <c r="A4" t="s">
        <v>0</v>
      </c>
      <c r="C4" t="s">
        <v>0</v>
      </c>
      <c r="E4" s="1" t="s">
        <v>57</v>
      </c>
    </row>
    <row r="5" spans="1:5">
      <c r="A5" t="s">
        <v>79</v>
      </c>
      <c r="C5" t="s">
        <v>79</v>
      </c>
      <c r="E5" s="1" t="s">
        <v>90</v>
      </c>
    </row>
    <row r="6" spans="1:5">
      <c r="A6" t="s">
        <v>36</v>
      </c>
      <c r="C6" t="s">
        <v>47</v>
      </c>
      <c r="E6" s="1" t="s">
        <v>58</v>
      </c>
    </row>
    <row r="7" spans="1:5">
      <c r="A7" t="s">
        <v>37</v>
      </c>
      <c r="C7" t="s">
        <v>48</v>
      </c>
      <c r="E7" s="1" t="s">
        <v>59</v>
      </c>
    </row>
    <row r="8" spans="1:5">
      <c r="A8" t="s">
        <v>79</v>
      </c>
      <c r="C8" t="s">
        <v>79</v>
      </c>
      <c r="E8" s="1" t="s">
        <v>60</v>
      </c>
    </row>
    <row r="9" spans="1:5">
      <c r="E9" s="1" t="s">
        <v>61</v>
      </c>
    </row>
    <row r="10" spans="1:5">
      <c r="E10" s="1" t="s">
        <v>62</v>
      </c>
    </row>
    <row r="11" spans="1:5">
      <c r="A11" t="s">
        <v>107</v>
      </c>
      <c r="E11" s="1" t="s">
        <v>63</v>
      </c>
    </row>
    <row r="12" spans="1:5">
      <c r="A12" t="s">
        <v>108</v>
      </c>
      <c r="E12" s="1" t="s">
        <v>64</v>
      </c>
    </row>
    <row r="13" spans="1:5">
      <c r="A13" t="s">
        <v>109</v>
      </c>
      <c r="E13" s="1" t="s">
        <v>92</v>
      </c>
    </row>
    <row r="14" spans="1:5">
      <c r="A14" t="s">
        <v>106</v>
      </c>
      <c r="E14" s="1" t="s">
        <v>65</v>
      </c>
    </row>
    <row r="15" spans="1:5">
      <c r="E15" s="1" t="s">
        <v>66</v>
      </c>
    </row>
    <row r="16" spans="1:5">
      <c r="E16" s="1" t="s">
        <v>67</v>
      </c>
    </row>
    <row r="17" spans="1:5">
      <c r="A17" t="s">
        <v>108</v>
      </c>
      <c r="E17" s="1" t="s">
        <v>93</v>
      </c>
    </row>
    <row r="18" spans="1:5">
      <c r="A18" t="s">
        <v>109</v>
      </c>
      <c r="E18" s="1" t="s">
        <v>68</v>
      </c>
    </row>
    <row r="19" spans="1:5">
      <c r="A19" t="s">
        <v>106</v>
      </c>
      <c r="E19" s="1" t="s">
        <v>69</v>
      </c>
    </row>
    <row r="20" spans="1:5">
      <c r="E20" s="1" t="s">
        <v>70</v>
      </c>
    </row>
    <row r="21" spans="1:5">
      <c r="E21" s="1" t="s">
        <v>71</v>
      </c>
    </row>
    <row r="22" spans="1:5">
      <c r="E22" s="1" t="s">
        <v>72</v>
      </c>
    </row>
    <row r="23" spans="1:5">
      <c r="E23" s="1" t="s">
        <v>73</v>
      </c>
    </row>
    <row r="24" spans="1:5">
      <c r="E24" s="1" t="s">
        <v>74</v>
      </c>
    </row>
    <row r="25" spans="1:5">
      <c r="E25" s="1" t="s">
        <v>75</v>
      </c>
    </row>
    <row r="26" spans="1:5">
      <c r="E26" s="1" t="s">
        <v>91</v>
      </c>
    </row>
    <row r="27" spans="1:5">
      <c r="E27" s="1" t="s">
        <v>76</v>
      </c>
    </row>
    <row r="28" spans="1:5">
      <c r="E28" s="1"/>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Year1</vt:lpstr>
      <vt:lpstr>Year2</vt:lpstr>
      <vt:lpstr>Year3</vt:lpstr>
      <vt:lpstr>Year4</vt:lpstr>
      <vt:lpstr>Year5</vt:lpstr>
      <vt:lpstr>Cumulative</vt:lpstr>
      <vt:lpstr>Salary Adjustment</vt:lpstr>
      <vt:lpstr>Resource 1_% Effort Calculator</vt:lpstr>
      <vt:lpstr>Drop-Downs</vt:lpstr>
      <vt:lpstr>ECASDept</vt:lpstr>
      <vt:lpstr>LimitsFandA</vt:lpstr>
      <vt:lpstr>LocationDropDown</vt:lpstr>
      <vt:lpstr>OtherCostShareYr1</vt:lpstr>
      <vt:lpstr>Cumulative!Print_Area</vt:lpstr>
      <vt:lpstr>'Resource 1_% Effort Calculator'!Print_Area</vt:lpstr>
      <vt:lpstr>'Salary Adjustment'!Print_Area</vt:lpstr>
      <vt:lpstr>Year1!Print_Area</vt:lpstr>
      <vt:lpstr>Year2!Print_Area</vt:lpstr>
      <vt:lpstr>Year3!Print_Area</vt:lpstr>
      <vt:lpstr>Year4!Print_Area</vt:lpstr>
      <vt:lpstr>Year5!Print_Area</vt:lpstr>
      <vt:lpstr>PurposeDropDown</vt:lpstr>
      <vt:lpstr>RequestedFundsYr1</vt:lpstr>
      <vt:lpstr>Year2!Senior_Personnel</vt:lpstr>
      <vt:lpstr>WVUCostShareYr1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ECAS Budget Template</dc:title>
  <dc:creator>Katie Stores_Mod</dc:creator>
  <dc:description>Modification, per WVU requirements, of LSU budget sheets. Telephonic approval received from LSU sponsored programs office to use the on-line templates.</dc:description>
  <cp:lastModifiedBy>Meredith Jeffers </cp:lastModifiedBy>
  <cp:lastPrinted>2015-09-15T18:38:01Z</cp:lastPrinted>
  <dcterms:created xsi:type="dcterms:W3CDTF">1999-02-04T15:36:47Z</dcterms:created>
  <dcterms:modified xsi:type="dcterms:W3CDTF">2017-07-27T13:03:59Z</dcterms:modified>
</cp:coreProperties>
</file>